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reservethecape.sharepoint.com/programsandprojects/STATE of the Waters/2025/Website updates/Data Resources/Public Drinking Water/"/>
    </mc:Choice>
  </mc:AlternateContent>
  <xr:revisionPtr revIDLastSave="28" documentId="8_{D29D79B9-6081-466F-879F-DCDC424A3694}" xr6:coauthVersionLast="47" xr6:coauthVersionMax="47" xr10:uidLastSave="{26530250-B523-4EB6-B1D6-E4ECEA83ADB6}"/>
  <workbookProtection workbookAlgorithmName="SHA-512" workbookHashValue="4WqL/YAr7No1kmGOB4BbSzhwQeAMfHK+IrlS9R1ipH9m8O2aDHpb61zjpZjf32ef0R3RjaayNCGX94TQXHq/ng==" workbookSaltValue="utdoBJSVA61TnXdv34fk9w==" workbookSpinCount="100000" lockStructure="1"/>
  <bookViews>
    <workbookView xWindow="41172" yWindow="2928" windowWidth="23256" windowHeight="12456" activeTab="5" xr2:uid="{435CA34F-2611-684B-BA11-CD9DA5193498}"/>
  </bookViews>
  <sheets>
    <sheet name="2021" sheetId="7" r:id="rId1"/>
    <sheet name="2022" sheetId="8" r:id="rId2"/>
    <sheet name="2023" sheetId="9" r:id="rId3"/>
    <sheet name="2024" sheetId="10" r:id="rId4"/>
    <sheet name="2025" sheetId="6" r:id="rId5"/>
    <sheet name="Grading System" sheetId="4" r:id="rId6"/>
  </sheets>
  <externalReferences>
    <externalReference r:id="rId7"/>
    <externalReference r:id="rId8"/>
    <externalReference r:id="rId9"/>
  </externalReferences>
  <definedNames>
    <definedName name="_xlnm._FilterDatabase" localSheetId="0" hidden="1">'2021'!$A$1:$D$21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2" i="10"/>
  <c r="B31" i="10"/>
  <c r="B30" i="10"/>
  <c r="B36" i="10" s="1"/>
  <c r="B29" i="10"/>
  <c r="B34" i="10" s="1"/>
  <c r="B32" i="9" l="1"/>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9" i="9"/>
  <c r="B9" i="9"/>
  <c r="C8" i="9"/>
  <c r="B8" i="9"/>
  <c r="C7" i="9"/>
  <c r="B7" i="9"/>
  <c r="C6" i="9"/>
  <c r="B6" i="9"/>
  <c r="C5" i="9"/>
  <c r="B5" i="9"/>
  <c r="B32"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D20" i="7"/>
  <c r="D21" i="7"/>
  <c r="D19" i="7"/>
  <c r="D14" i="7"/>
  <c r="D13" i="7"/>
  <c r="D12" i="7"/>
  <c r="D11" i="7"/>
  <c r="D10" i="7"/>
  <c r="D9" i="7"/>
  <c r="D8" i="7"/>
  <c r="D7" i="7"/>
  <c r="D6" i="7"/>
  <c r="D5" i="7"/>
  <c r="D18" i="7"/>
  <c r="D17" i="7"/>
  <c r="D16" i="7"/>
  <c r="D4" i="7"/>
  <c r="D3" i="7"/>
  <c r="D2" i="7"/>
  <c r="D15" i="7"/>
  <c r="B31" i="6" l="1"/>
  <c r="B34" i="6"/>
  <c r="B38" i="6" s="1"/>
  <c r="B32" i="6"/>
  <c r="B35" i="6"/>
  <c r="B33" i="6"/>
  <c r="B36" i="6" l="1"/>
</calcChain>
</file>

<file path=xl/sharedStrings.xml><?xml version="1.0" encoding="utf-8"?>
<sst xmlns="http://schemas.openxmlformats.org/spreadsheetml/2006/main" count="340" uniqueCount="108">
  <si>
    <t>Summary</t>
  </si>
  <si>
    <t>Public Water Supplier (PWS)</t>
  </si>
  <si>
    <t>Final Grade</t>
  </si>
  <si>
    <t>Reason for Grade</t>
  </si>
  <si>
    <t>Barnstable COMM</t>
  </si>
  <si>
    <t>Barnstable Fire District</t>
  </si>
  <si>
    <t>Cotuit Water Department</t>
  </si>
  <si>
    <t>Hyannis Water System</t>
  </si>
  <si>
    <t>Bourne Water District</t>
  </si>
  <si>
    <t>Buzzards Bay Water District</t>
  </si>
  <si>
    <t>North Sagamore Water District</t>
  </si>
  <si>
    <t>Otis Air National Guard Base</t>
  </si>
  <si>
    <t>Town of Brewster Water Department</t>
  </si>
  <si>
    <t>Town of Chatham DPW Water Division</t>
  </si>
  <si>
    <t>Town of Dennis Water District</t>
  </si>
  <si>
    <t>Town of Eastham Water Division</t>
  </si>
  <si>
    <t>Town of Falmouth Water Department</t>
  </si>
  <si>
    <t>Mashpee Water District</t>
  </si>
  <si>
    <t>Town of Provincetown Water Department</t>
  </si>
  <si>
    <t>Town of Sandwich Water District</t>
  </si>
  <si>
    <t>Town of Wellfleet Municipal Water System</t>
  </si>
  <si>
    <t>Town of Yarmouth Water Department</t>
  </si>
  <si>
    <t>Summary:</t>
  </si>
  <si>
    <t>Excellent</t>
  </si>
  <si>
    <t>Good</t>
  </si>
  <si>
    <t>Poor</t>
  </si>
  <si>
    <t>Total:</t>
  </si>
  <si>
    <t>Grading System for Public Water Supplies</t>
  </si>
  <si>
    <t>PFAS6</t>
  </si>
  <si>
    <t>Excellent *</t>
  </si>
  <si>
    <t>Upper Cape Regional Water Supply Collaborative</t>
  </si>
  <si>
    <t>Asterisk * is added to grade for water if PFAS6 was detected in source or finish water but met the PFAS6 MCL.</t>
  </si>
  <si>
    <t>Public Water Supply Grades</t>
  </si>
  <si>
    <t>Note: Truro obtains its water supply from Provincetown so it is not listed separately here.</t>
  </si>
  <si>
    <t>Comments</t>
  </si>
  <si>
    <t>Final</t>
  </si>
  <si>
    <t>Good *</t>
  </si>
  <si>
    <t>Number with detected PFAS6:</t>
  </si>
  <si>
    <t>Report Title</t>
  </si>
  <si>
    <t>URL</t>
  </si>
  <si>
    <t>Town of Harwich Water and Wastewater Department</t>
  </si>
  <si>
    <t>Town of Orleans Water Works</t>
  </si>
  <si>
    <t>2025 State of the Waters: Cape Cod</t>
  </si>
  <si>
    <t>TO BE FILLED IN BY APCC</t>
  </si>
  <si>
    <t xml:space="preserve"> </t>
  </si>
  <si>
    <t>Public Water Supply ID#</t>
  </si>
  <si>
    <t>All state and federal standards (MCLs) were met in 2024, including the Massachusetts PFAS6 MCL.  PFAS6 was detected but concentrations were less than the MCL of 20 ppt (indicated by an asterisk *).</t>
  </si>
  <si>
    <t>All state and federal standards (MCLs) were met in 2024, including the Massachusetts PFAS6 MCL. PFAS6 was detected but concentrations were less than the MCL of 20 ppt (indicated by an asterisk *).</t>
  </si>
  <si>
    <t>All state and federal standards (MCLs) were met in 2024, including the Massachusetts PFAS6 MCL.</t>
  </si>
  <si>
    <t>2024 Report on Water Quality</t>
  </si>
  <si>
    <t>2024 Mashpee Water Quality Report</t>
  </si>
  <si>
    <t>2024 Water Quality Report</t>
  </si>
  <si>
    <t>2024 Annual Water Quality Report</t>
  </si>
  <si>
    <t>Annual Water Quality Report: Reporting Year 2024</t>
  </si>
  <si>
    <t>The Bourne Water District's Water Quality Report for 2024</t>
  </si>
  <si>
    <t>Consumer Confidence Report 2024</t>
  </si>
  <si>
    <t>2024 Drinking Water Quality Report</t>
  </si>
  <si>
    <t>Annual Drinking Water Quality Report 2024</t>
  </si>
  <si>
    <t>2024 Consumer Confidence Report</t>
  </si>
  <si>
    <t xml:space="preserve">2024 Annual Water Quality Report </t>
  </si>
  <si>
    <t>2024 Annual Drinking Water Quality Report</t>
  </si>
  <si>
    <t xml:space="preserve">  Annual Water Quality Report - Calendar Year 2024</t>
  </si>
  <si>
    <t>Does not mention use of chlorination for disinfection</t>
  </si>
  <si>
    <t>Report says they chlorinate for disinfection</t>
  </si>
  <si>
    <t>commwater.com</t>
  </si>
  <si>
    <t>Chlorine added as disenfectant after treatment at Wells 4+5</t>
  </si>
  <si>
    <t>barnstablefiredistrict.com</t>
  </si>
  <si>
    <t>bournewaterdistrict.com</t>
  </si>
  <si>
    <t>buzzardsbaywaterdistrict.com</t>
  </si>
  <si>
    <t>102iw.ang.af.mil</t>
  </si>
  <si>
    <t>chatham-ma.gov</t>
  </si>
  <si>
    <t>town.barnstable.ma.us</t>
  </si>
  <si>
    <t>mashpeewaterdistrict.com</t>
  </si>
  <si>
    <t>provincetown-ma.gov</t>
  </si>
  <si>
    <t>yarmouth.ma.us</t>
  </si>
  <si>
    <t>wellfleet-ma.gov</t>
  </si>
  <si>
    <t>falmouthma.gov</t>
  </si>
  <si>
    <t>eastham-ma.gov</t>
  </si>
  <si>
    <t>town.orleans.ma.us</t>
  </si>
  <si>
    <t>harwichwater.com</t>
  </si>
  <si>
    <t>brewster-ma.gov</t>
  </si>
  <si>
    <t>cotuitfiredistrict.org</t>
  </si>
  <si>
    <t xml:space="preserve"> sandwichwaterdistrict.com</t>
  </si>
  <si>
    <t>northsagamorewaterdistrict.com</t>
  </si>
  <si>
    <t>denniswater.org</t>
  </si>
  <si>
    <t>The report states that there was a violation of the Total Coliform  standard, 2 detected (MCL is 0). A Level 2 asssessment was required.  Upon completion no corrective actions were required. All other state and federal standards (MCLS) were met in 2024 including the Massachusetts PFAS6 MCL.</t>
  </si>
  <si>
    <t xml:space="preserve">All state and federal standards (MCLs) were met in 2024. No sampling for PFAS6 was noted.  </t>
  </si>
  <si>
    <t>Report says they chlorinate for disinfection                                Note: Failure to monitor for SOCs in 4th quarter. Upon notification of violation, samples were collected and analyzed.</t>
  </si>
  <si>
    <t>The report states that there was a violation of the Total Coliform  standard, 7coliform detected in 2 rounds of sampling (MCL is 0). A Level 1 asssessment was required.  Upon completion of assessment  4 corrective actions were required, 1 was completed, 3 others in process. All other state and federal standards (MCLS) were met in 2024.  No sampling for PFAS6 was noted.</t>
  </si>
  <si>
    <t>Report says they chlorinate for disinfection.                             Note: E coli in raw (untreated) water sample identified as a violation.  Repeat sample clean - ND.  Repeat raw water sample clean.</t>
  </si>
  <si>
    <t>State of the Waters: Cape Cod, 2022</t>
  </si>
  <si>
    <t>Town of Harwich Water Department</t>
  </si>
  <si>
    <t>Town of Orleans Water Department</t>
  </si>
  <si>
    <t>Note: Of the 16 Excellent, 10 had detectable PFAS6 but met the PFAS6 MCL; 6 had no detectable PFAS6.</t>
  </si>
  <si>
    <t>2024 State of the Waters: Cape Cod</t>
  </si>
  <si>
    <t>All state and federal standards (MCLs) were met in 2023, including the Massachusetts PFAS6 MCL. PFAS6 was detected but concentrations were less than the MCL of 20 ppt (indicated by an asterisk *).</t>
  </si>
  <si>
    <t>All state and federal standards (MCLs) were met in 2023, including the Massachusetts PFAS6 MCL.  PFAS6 was detected but concentrations were less than the MCL of 20 ppt (indicated by an asterisk *).</t>
  </si>
  <si>
    <t>The report states that there was a violation of the Fecal Coliform/E. coli standard (0-2 detected, MCL is 0. One Level 1 asssessment needed and corrective action, and two Level 2 assessments and corrective actions needed.  PFAS6 was detected but concentrations were less than the MCL of 20 ppt (indicated by an asterisk *).</t>
  </si>
  <si>
    <t xml:space="preserve">All state and federal standards (MCLs) were met in 2023 including the Massachusetts PFAS6 MCL. </t>
  </si>
  <si>
    <t>The report states that there was a violation of Total Coliform standard (0). One Level 1 assessment and one Level 2 assessment were required with corrective actions. PFAS6 was not detected.</t>
  </si>
  <si>
    <t>All state and federal standards (MCLs) were met in 2023, including the Massachusetts PFAS6 MCL. PFAS6 was detected but concentrations were less than the MCL (20 ppt).</t>
  </si>
  <si>
    <t>All state and federal standards (MCLs) were met in 2023 including the Massachusetts PFAS6 MCL</t>
  </si>
  <si>
    <t>All state and federal standards (MCLs) were met in 2023, including the Massachusetts PFAS6 MCL.  PFAS6 was detected but concentrations were less than the MCL of 20 ppt (indicated by an asterisk *). Bacteria were detected as quoted here:  "On July 5 we collected routine coliform samples from Well No. 7 raw water. On July 6 we were notified that Well No. 7 was positive for coliform and e.coli. The well was immediately taken offline and a Non-Boil Public Notice was issued. All distribution samples collected on July 5 and all followup samples collected at Well No. 7 were absent for coliform and e.coli."  This was not considered a violation.</t>
  </si>
  <si>
    <t>SOTW Year</t>
  </si>
  <si>
    <r>
      <t>Excellent: Finish water</t>
    </r>
    <r>
      <rPr>
        <b/>
        <sz val="12"/>
        <color rgb="FFFF0000"/>
        <rFont val="Times New Roman"/>
        <family val="1"/>
      </rPr>
      <t xml:space="preserve"> </t>
    </r>
    <r>
      <rPr>
        <b/>
        <sz val="12"/>
        <color theme="1"/>
        <rFont val="Times New Roman"/>
        <family val="1"/>
      </rPr>
      <t>met all existing state and federal health and reporting standards.</t>
    </r>
  </si>
  <si>
    <t>State of the Waters: Cape Cod (APCC)</t>
  </si>
  <si>
    <r>
      <t>Good: Finish water had one or more exceedances of the</t>
    </r>
    <r>
      <rPr>
        <b/>
        <sz val="12"/>
        <color rgb="FFFF0000"/>
        <rFont val="Times New Roman"/>
        <family val="1"/>
      </rPr>
      <t xml:space="preserve"> </t>
    </r>
    <r>
      <rPr>
        <b/>
        <sz val="12"/>
        <color theme="1"/>
        <rFont val="Times New Roman"/>
        <family val="1"/>
      </rPr>
      <t xml:space="preserve">Total Coliform MCL and/or no more than one violation of an existing state and/or federal standard that posed a risk to public health and that violation was neither chronic nor repeated.  </t>
    </r>
  </si>
  <si>
    <t>Poor:  Finish water had violations of two or more existing state and/or federal standard(s) that posed a risk to public health or a violation that was repeated or persisted through more than one sampling 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</si>
</sst>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b/>
      <sz val="12"/>
      <color theme="1"/>
      <name val="Times New Roman"/>
      <family val="1"/>
    </font>
    <font>
      <b/>
      <sz val="12"/>
      <color rgb="FFFF0000"/>
      <name val="Times New Roman"/>
      <family val="1"/>
    </font>
    <font>
      <sz val="12"/>
      <color theme="1"/>
      <name val="Times New Roman"/>
      <family val="1"/>
    </font>
    <font>
      <i/>
      <sz val="12"/>
      <color theme="1"/>
      <name val="Times New Roman"/>
      <family val="1"/>
    </font>
    <font>
      <sz val="12"/>
      <color rgb="FF000000"/>
      <name val="Times New Roman"/>
      <family val="1"/>
    </font>
    <font>
      <b/>
      <sz val="12"/>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1">
    <xf numFmtId="0" fontId="0" fillId="0" borderId="0"/>
  </cellStyleXfs>
  <cellXfs count="40">
    <xf numFmtId="0" fontId="0" fillId="0" borderId="0" xfId="0"/>
    <xf numFmtId="0" fontId="1" fillId="0" borderId="0" xfId="0" applyFont="1" applyAlignment="1">
      <alignment horizontal="left" vertical="top"/>
    </xf>
    <xf numFmtId="0" fontId="0" fillId="0" borderId="0" xfId="0" applyAlignment="1">
      <alignment horizontal="left" vertical="top" wrapText="1"/>
    </xf>
    <xf numFmtId="0" fontId="1" fillId="0" borderId="0" xfId="0" applyFont="1"/>
    <xf numFmtId="0" fontId="1" fillId="0" borderId="0" xfId="0" applyFont="1" applyAlignment="1">
      <alignment horizontal="left" vertical="top" wrapText="1"/>
    </xf>
    <xf numFmtId="0" fontId="2" fillId="3" borderId="1" xfId="0" applyFont="1" applyFill="1" applyBorder="1" applyAlignment="1">
      <alignment horizontal="left" vertical="top" wrapText="1"/>
    </xf>
    <xf numFmtId="0" fontId="2" fillId="4"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2" fillId="2" borderId="1" xfId="0" applyFont="1" applyFill="1" applyBorder="1" applyAlignment="1">
      <alignment horizontal="left" vertical="top" wrapText="1"/>
    </xf>
    <xf numFmtId="14" fontId="4" fillId="0" borderId="0" xfId="0" applyNumberFormat="1"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2" fillId="0" borderId="5" xfId="0" applyFont="1" applyBorder="1" applyAlignment="1">
      <alignment horizontal="left" vertical="top"/>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wrapText="1"/>
    </xf>
    <xf numFmtId="0" fontId="0" fillId="0" borderId="0" xfId="0" applyAlignment="1">
      <alignment vertical="top"/>
    </xf>
    <xf numFmtId="0" fontId="4" fillId="0" borderId="10" xfId="0" applyFont="1" applyBorder="1" applyAlignment="1">
      <alignment horizontal="left" vertical="top" wrapText="1"/>
    </xf>
    <xf numFmtId="0" fontId="1" fillId="0" borderId="0" xfId="0" applyFont="1" applyAlignment="1">
      <alignment vertical="top"/>
    </xf>
    <xf numFmtId="0" fontId="0" fillId="0" borderId="0" xfId="0" applyAlignment="1">
      <alignment vertical="center"/>
    </xf>
    <xf numFmtId="0" fontId="2" fillId="0" borderId="0" xfId="0" applyFont="1"/>
    <xf numFmtId="0" fontId="4" fillId="0" borderId="0" xfId="0" applyFont="1"/>
    <xf numFmtId="0" fontId="6"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5" fillId="0" borderId="3" xfId="0" applyFont="1" applyBorder="1" applyAlignment="1">
      <alignment horizontal="center" vertical="top" wrapText="1"/>
    </xf>
    <xf numFmtId="0" fontId="1" fillId="0" borderId="1" xfId="0" applyFont="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colors>
    <mruColors>
      <color rgb="FFFF5353"/>
      <color rgb="FFFF8F8F"/>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eservethecape.sharepoint.com/programsandprojects/STATE%20of%20the%20Waters/2021/Data/Drinking%20water/2021%20Public%20Water%20Supplies-10-29-21-Rev-11-9-21.xlsx" TargetMode="External"/><Relationship Id="rId1" Type="http://schemas.openxmlformats.org/officeDocument/2006/relationships/externalLinkPath" Target="/programsandprojects/STATE%20of%20the%20Waters/2021/Data/Drinking%20water/2021%20Public%20Water%20Supplies-10-29-21-Rev-11-9-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reservethecape.sharepoint.com/programsandprojects/STATE%20of%20the%20Waters/2022/Final%20Products/Read-only%20spreadsheets/Public%20Water%20Supplies-readonly/Public%20Water%20Supplies-2022SOTW.xlsx" TargetMode="External"/><Relationship Id="rId1" Type="http://schemas.openxmlformats.org/officeDocument/2006/relationships/externalLinkPath" Target="/programsandprojects/STATE%20of%20the%20Waters/2022/Final%20Products/Read-only%20spreadsheets/Public%20Water%20Supplies-readonly/Public%20Water%20Supplies-2022SOTW.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preservethecape.sharepoint.com/programsandprojects/STATE%20of%20the%20Waters/2023/Data/Drinking%20water/Public%20Water%20Supplies-2023%20SOTW.xlsx" TargetMode="External"/><Relationship Id="rId1" Type="http://schemas.openxmlformats.org/officeDocument/2006/relationships/externalLinkPath" Target="/programsandprojects/STATE%20of%20the%20Waters/2023/Data/Drinking%20water/Public%20Water%20Supplies-2023%20SO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2020 Public Water Supply Grades"/>
    </sheetNames>
    <sheetDataSet>
      <sheetData sheetId="0"/>
      <sheetData sheetId="1">
        <row r="3">
          <cell r="G3" t="str">
            <v>One violation of E. coli MCL in one month; repeat testing was negative.</v>
          </cell>
        </row>
        <row r="4">
          <cell r="G4" t="str">
            <v>Met all existing state and federal standards (MCLs)</v>
          </cell>
        </row>
        <row r="5">
          <cell r="G5" t="str">
            <v>Met all existing state and federal standards (MCLs)</v>
          </cell>
        </row>
        <row r="6">
          <cell r="G6" t="str">
            <v>Met all existing state and federal standards (MCLs)</v>
          </cell>
        </row>
        <row r="7">
          <cell r="G7" t="str">
            <v>One violation of Total Coliform MCL in one month; management actions were carried out, and repeat testing was negative.</v>
          </cell>
        </row>
        <row r="8">
          <cell r="G8" t="str">
            <v>Repeated violation of Total Coliform MCL in two successive months and sampling periods.</v>
          </cell>
        </row>
        <row r="9">
          <cell r="G9" t="str">
            <v>One violation of Total Coliform MCL; repeat testing was negative.</v>
          </cell>
        </row>
        <row r="10">
          <cell r="G10" t="str">
            <v>Met all existing state and federal standards (MCLs)</v>
          </cell>
        </row>
        <row r="12">
          <cell r="G12" t="str">
            <v>Met all existing state and federal standards (MCLs)</v>
          </cell>
        </row>
        <row r="13">
          <cell r="G13" t="str">
            <v>Met all existing state and federal standards (MCLs)</v>
          </cell>
        </row>
        <row r="14">
          <cell r="G14" t="str">
            <v>Met all existing state and federal standards (MCLs)</v>
          </cell>
        </row>
        <row r="15">
          <cell r="G15" t="str">
            <v xml:space="preserve">Met all existing state and federal standards (MCLs). </v>
          </cell>
        </row>
        <row r="16">
          <cell r="G16" t="str">
            <v>Met all existing state and federal standards (MCLs)</v>
          </cell>
        </row>
        <row r="17">
          <cell r="G17" t="str">
            <v>Met all existing state and federal standards (MCLs)</v>
          </cell>
        </row>
        <row r="18">
          <cell r="G18" t="str">
            <v>Met all existing state and federal standards (MCLs)</v>
          </cell>
        </row>
        <row r="19">
          <cell r="G19" t="str">
            <v>Met all existing state and federal standards (MCLs)</v>
          </cell>
        </row>
        <row r="20">
          <cell r="G20" t="str">
            <v>Three violations of Total Coliform MCL in finish water in one month. Corrective actions were taken and repeat testing was negative.</v>
          </cell>
        </row>
        <row r="22">
          <cell r="G22" t="str">
            <v>Violation of two MCLs (Total Coliform and E. coli), with repeated violations of E. coli MCL on different dates at different locations. A "Boil Water Order" was required. Four corrective actions were required and completed.</v>
          </cell>
        </row>
        <row r="23">
          <cell r="G23" t="str">
            <v>One violation of Nitrite MCL.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rading System - Revised"/>
      <sheetName val="2022 Status and Supporting Info"/>
      <sheetName val="Last year (2021 SOTW)"/>
    </sheetNames>
    <sheetDataSet>
      <sheetData sheetId="0"/>
      <sheetData sheetId="1"/>
      <sheetData sheetId="2">
        <row r="7">
          <cell r="E7" t="str">
            <v>Excellent *</v>
          </cell>
          <cell r="F7" t="str">
            <v>All state and federal standards (MCLs) were met including the new PFAS6 MCL. * indicates PFAS6 was detected but levels met the MCL.</v>
          </cell>
        </row>
        <row r="8">
          <cell r="E8" t="str">
            <v>Excellent *</v>
          </cell>
          <cell r="F8" t="str">
            <v>All state and federal standards (MCLs) were met including the new PFAS6 MCL. * indicates PFAS6 was detected but levels met the MCL.</v>
          </cell>
        </row>
        <row r="9">
          <cell r="E9" t="str">
            <v>Excellent *</v>
          </cell>
          <cell r="F9" t="str">
            <v>All state and federal standards (MCLs) were met including the new PFAS6 MCL. * indicates PFAS6 was detected but levels met the MCL.</v>
          </cell>
        </row>
        <row r="10">
          <cell r="E10" t="str">
            <v>Excellent *</v>
          </cell>
          <cell r="F10" t="str">
            <v>All state and federal standards (MCLs) were met including the new PFAS6 MCL. * indicates PFAS6 was detected but levels met the MCL.</v>
          </cell>
        </row>
        <row r="11">
          <cell r="E11" t="str">
            <v>Excellent *</v>
          </cell>
          <cell r="F11" t="str">
            <v>All state and federal standards (MCLs) were met including the new PFAS6 MCL. * indicates PFAS6 was detected but levels met the MCL.</v>
          </cell>
        </row>
        <row r="12">
          <cell r="E12" t="str">
            <v xml:space="preserve">Good </v>
          </cell>
          <cell r="F12" t="str">
            <v>There were several violations of the Total Coliform MCL, but otherwise all state and federal standards (MCLs) were met including the new PFAS6 MCL.</v>
          </cell>
        </row>
        <row r="13">
          <cell r="E13" t="str">
            <v xml:space="preserve">Excellent  </v>
          </cell>
          <cell r="F13" t="str">
            <v xml:space="preserve">All state and federal standards (MCLs) were met including the new PFAS6 MCL.  </v>
          </cell>
        </row>
        <row r="14">
          <cell r="E14" t="str">
            <v>Poor *</v>
          </cell>
          <cell r="F14" t="str">
            <v>There were violations of two MCLs: Total Coliform and E. coli. The latter required four corrective actions including issuance of a boil-water order to protect consumers and public health. PFAS6 was detected in 2020 but met the MCL.</v>
          </cell>
        </row>
        <row r="15">
          <cell r="E15" t="str">
            <v>Excellent</v>
          </cell>
          <cell r="F15" t="str">
            <v xml:space="preserve">All state and federal standards (MCLs) were met including the new PFAS6 MCL.  </v>
          </cell>
        </row>
        <row r="16">
          <cell r="E16" t="str">
            <v>Excellent *</v>
          </cell>
          <cell r="F16" t="str">
            <v>All state and federal standards (MCLs) were met including the new PFAS6 MCL. * indicates PFAS6 was detected but levels met the MCL.</v>
          </cell>
        </row>
        <row r="17">
          <cell r="E17" t="str">
            <v>Excellent *</v>
          </cell>
          <cell r="F17" t="str">
            <v>All state and federal standards (MCLs) were met including the new PFAS6 MCL. * indicates PFAS6 was detected but levels met the MCL.</v>
          </cell>
        </row>
        <row r="18">
          <cell r="E18" t="str">
            <v>Excellent</v>
          </cell>
          <cell r="F18" t="str">
            <v xml:space="preserve">All state and federal standards (MCLs) were met including the new PFAS6 MCL.  </v>
          </cell>
        </row>
        <row r="19">
          <cell r="E19" t="str">
            <v>Excellent *</v>
          </cell>
          <cell r="F19" t="str">
            <v>All state and federal standards (MCLs) were met including the new PFAS6 MCL. * indicates PFAS6 was detected but levels met the MCL.</v>
          </cell>
        </row>
        <row r="20">
          <cell r="E20" t="str">
            <v>Excellent</v>
          </cell>
          <cell r="F20" t="str">
            <v xml:space="preserve">All state and federal standards (MCLs) were met including the new PFAS6 MCL.  </v>
          </cell>
        </row>
        <row r="21">
          <cell r="E21" t="str">
            <v>Excellent *</v>
          </cell>
          <cell r="F21" t="str">
            <v>All state and federal standards (MCLs) were met including the new PFAS6 MCL. * indicates PFAS6 was detected but levels met the MCL.</v>
          </cell>
        </row>
        <row r="22">
          <cell r="E22" t="str">
            <v>Excellent</v>
          </cell>
          <cell r="F22" t="str">
            <v xml:space="preserve">All state and federal standards (MCLs) were met including the new PFAS6 MCL.  </v>
          </cell>
        </row>
        <row r="23">
          <cell r="E23" t="str">
            <v>Excellent</v>
          </cell>
          <cell r="F23" t="str">
            <v xml:space="preserve">All state and federal standards (MCLs) were met including the new PFAS6 MCL.  </v>
          </cell>
        </row>
        <row r="24">
          <cell r="E24" t="str">
            <v>Excellent *</v>
          </cell>
          <cell r="F24" t="str">
            <v>All state and federal standards (MCLs) were met including the new PFAS6 MCL. * indicates PFAS6 was detected but levels met the MCL.</v>
          </cell>
        </row>
        <row r="25">
          <cell r="E25" t="str">
            <v xml:space="preserve">Good </v>
          </cell>
          <cell r="F25" t="str">
            <v>There were several violations of the Total Coliform MCL, but otherwise all state and federal standards (MCLs) were met including the new PFAS6 MCL.</v>
          </cell>
        </row>
        <row r="26">
          <cell r="E26" t="str">
            <v xml:space="preserve">Poor  </v>
          </cell>
          <cell r="F26" t="str">
            <v xml:space="preserve">There were violations of two MCLs: Enterococci and PFAS6. </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rading System - Revised"/>
      <sheetName val="2022 Status and Supporting Info"/>
      <sheetName val="Last year (2021 SOTW)"/>
    </sheetNames>
    <sheetDataSet>
      <sheetData sheetId="0"/>
      <sheetData sheetId="1"/>
      <sheetData sheetId="2">
        <row r="7">
          <cell r="E7" t="str">
            <v>Excellent *</v>
          </cell>
          <cell r="F7" t="str">
            <v>All state and federal standards (MCLs) were met including the new PFAS6 MCL. * indicates PFAS6 was detected but levels met the MCL.</v>
          </cell>
        </row>
        <row r="8">
          <cell r="E8" t="str">
            <v>Excellent *</v>
          </cell>
          <cell r="F8" t="str">
            <v>All state and federal standards (MCLs) were met including the new PFAS6 MCL. * indicates PFAS6 was detected but levels met the MCL.</v>
          </cell>
        </row>
        <row r="9">
          <cell r="E9" t="str">
            <v>Excellent *</v>
          </cell>
          <cell r="F9" t="str">
            <v>All state and federal standards (MCLs) were met including the new PFAS6 MCL. * indicates PFAS6 was detected but levels met the MCL.</v>
          </cell>
        </row>
        <row r="10">
          <cell r="E10" t="str">
            <v>Excellent *</v>
          </cell>
          <cell r="F10" t="str">
            <v>All state and federal standards (MCLs) were met including the new PFAS6 MCL. * indicates PFAS6 was detected but levels met the MCL.</v>
          </cell>
        </row>
        <row r="11">
          <cell r="E11" t="str">
            <v>Excellent *</v>
          </cell>
          <cell r="F11" t="str">
            <v>All state and federal standards (MCLs) were met including the new PFAS6 MCL. * indicates PFAS6 was detected but levels met the MCL.</v>
          </cell>
        </row>
        <row r="12">
          <cell r="E12" t="str">
            <v xml:space="preserve">Good </v>
          </cell>
          <cell r="F12" t="str">
            <v>There were several violations of the Total Coliform MCL, but otherwise all state and federal standards (MCLs) were met including the new PFAS6 MCL.</v>
          </cell>
        </row>
        <row r="13">
          <cell r="E13" t="str">
            <v xml:space="preserve">Excellent  </v>
          </cell>
          <cell r="F13" t="str">
            <v xml:space="preserve">All state and federal standards (MCLs) were met including the new PFAS6 MCL.  </v>
          </cell>
        </row>
        <row r="14">
          <cell r="E14" t="str">
            <v>Poor *</v>
          </cell>
          <cell r="F14" t="str">
            <v>There were violations of two MCLs: Total Coliform and E. coli. The latter required four corrective actions including issuance of a boil-water order to protect consumers and public health. PFAS6 was detected in 2020 but met the MCL.</v>
          </cell>
        </row>
        <row r="15">
          <cell r="E15" t="str">
            <v>Excellent</v>
          </cell>
          <cell r="F15" t="str">
            <v xml:space="preserve">All state and federal standards (MCLs) were met including the new PFAS6 MCL.  </v>
          </cell>
        </row>
        <row r="16">
          <cell r="E16" t="str">
            <v>Excellent *</v>
          </cell>
          <cell r="F16" t="str">
            <v>All state and federal standards (MCLs) were met including the new PFAS6 MCL. * indicates PFAS6 was detected but levels met the MCL.</v>
          </cell>
        </row>
        <row r="17">
          <cell r="E17" t="str">
            <v>Excellent *</v>
          </cell>
          <cell r="F17" t="str">
            <v>All state and federal standards (MCLs) were met including the new PFAS6 MCL. * indicates PFAS6 was detected but levels met the MCL.</v>
          </cell>
        </row>
        <row r="18">
          <cell r="E18" t="str">
            <v>Excellent</v>
          </cell>
          <cell r="F18" t="str">
            <v xml:space="preserve">All state and federal standards (MCLs) were met including the new PFAS6 MCL.  </v>
          </cell>
        </row>
        <row r="19">
          <cell r="E19" t="str">
            <v>Excellent *</v>
          </cell>
          <cell r="F19" t="str">
            <v>All state and federal standards (MCLs) were met including the new PFAS6 MCL. * indicates PFAS6 was detected but levels met the MCL.</v>
          </cell>
        </row>
        <row r="20">
          <cell r="E20" t="str">
            <v>Excellent</v>
          </cell>
          <cell r="F20" t="str">
            <v xml:space="preserve">All state and federal standards (MCLs) were met including the new PFAS6 MCL.  </v>
          </cell>
        </row>
        <row r="21">
          <cell r="E21" t="str">
            <v>Excellent *</v>
          </cell>
          <cell r="F21" t="str">
            <v>All state and federal standards (MCLs) were met including the new PFAS6 MCL. * indicates PFAS6 was detected but levels met the MCL.</v>
          </cell>
        </row>
        <row r="22">
          <cell r="E22" t="str">
            <v>Excellent</v>
          </cell>
          <cell r="F22" t="str">
            <v xml:space="preserve">All state and federal standards (MCLs) were met including the new PFAS6 MCL.  </v>
          </cell>
        </row>
        <row r="23">
          <cell r="E23" t="str">
            <v>Excellent</v>
          </cell>
          <cell r="F23" t="str">
            <v xml:space="preserve">All state and federal standards (MCLs) were met including the new PFAS6 MCL.  </v>
          </cell>
        </row>
        <row r="24">
          <cell r="E24" t="str">
            <v>Excellent *</v>
          </cell>
          <cell r="F24" t="str">
            <v>All state and federal standards (MCLs) were met including the new PFAS6 MCL. * indicates PFAS6 was detected but levels met the MCL.</v>
          </cell>
        </row>
        <row r="25">
          <cell r="E25" t="str">
            <v xml:space="preserve">Good </v>
          </cell>
          <cell r="F25" t="str">
            <v>There were several violations of the Total Coliform MCL, but otherwise all state and federal standards (MCLs) were met including the new PFAS6 MCL.</v>
          </cell>
        </row>
        <row r="26">
          <cell r="E26" t="str">
            <v xml:space="preserve">Poor  </v>
          </cell>
          <cell r="F26" t="str">
            <v xml:space="preserve">There were violations of two MCLs: Enterococci and PFAS6. </v>
          </cell>
        </row>
      </sheetData>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215C-560D-47AB-ACB9-BD47B3C65B0B}">
  <sheetPr>
    <pageSetUpPr fitToPage="1"/>
  </sheetPr>
  <dimension ref="A1:D21"/>
  <sheetViews>
    <sheetView workbookViewId="0">
      <selection activeCell="E7" sqref="E7"/>
    </sheetView>
  </sheetViews>
  <sheetFormatPr defaultColWidth="11.19921875" defaultRowHeight="15.6" x14ac:dyDescent="0.3"/>
  <cols>
    <col min="2" max="2" width="31" customWidth="1"/>
    <col min="3" max="3" width="16.296875" customWidth="1"/>
    <col min="4" max="4" width="71.796875" customWidth="1"/>
    <col min="5" max="5" width="58.69921875" customWidth="1"/>
  </cols>
  <sheetData>
    <row r="1" spans="1:4" x14ac:dyDescent="0.3">
      <c r="A1" s="38" t="s">
        <v>103</v>
      </c>
      <c r="B1" s="15" t="s">
        <v>1</v>
      </c>
      <c r="C1" s="15" t="s">
        <v>2</v>
      </c>
      <c r="D1" s="15" t="s">
        <v>3</v>
      </c>
    </row>
    <row r="2" spans="1:4" x14ac:dyDescent="0.3">
      <c r="A2" s="39">
        <v>2021</v>
      </c>
      <c r="B2" s="9" t="s">
        <v>5</v>
      </c>
      <c r="C2" s="39" t="s">
        <v>23</v>
      </c>
      <c r="D2" s="39" t="str">
        <f>'[1]2020 Public Water Supply Grades'!G4</f>
        <v>Met all existing state and federal standards (MCLs)</v>
      </c>
    </row>
    <row r="3" spans="1:4" x14ac:dyDescent="0.3">
      <c r="A3" s="39">
        <v>2021</v>
      </c>
      <c r="B3" s="9" t="s">
        <v>6</v>
      </c>
      <c r="C3" s="39" t="s">
        <v>23</v>
      </c>
      <c r="D3" s="39" t="str">
        <f>'[1]2020 Public Water Supply Grades'!G5</f>
        <v>Met all existing state and federal standards (MCLs)</v>
      </c>
    </row>
    <row r="4" spans="1:4" x14ac:dyDescent="0.3">
      <c r="A4" s="39">
        <v>2021</v>
      </c>
      <c r="B4" s="9" t="s">
        <v>7</v>
      </c>
      <c r="C4" s="39" t="s">
        <v>23</v>
      </c>
      <c r="D4" s="39" t="str">
        <f>'[1]2020 Public Water Supply Grades'!G6</f>
        <v>Met all existing state and federal standards (MCLs)</v>
      </c>
    </row>
    <row r="5" spans="1:4" x14ac:dyDescent="0.3">
      <c r="A5" s="39">
        <v>2021</v>
      </c>
      <c r="B5" s="9" t="s">
        <v>11</v>
      </c>
      <c r="C5" s="39" t="s">
        <v>23</v>
      </c>
      <c r="D5" s="39" t="str">
        <f>'[1]2020 Public Water Supply Grades'!G10</f>
        <v>Met all existing state and federal standards (MCLs)</v>
      </c>
    </row>
    <row r="6" spans="1:4" x14ac:dyDescent="0.3">
      <c r="A6" s="39">
        <v>2021</v>
      </c>
      <c r="B6" s="9" t="s">
        <v>12</v>
      </c>
      <c r="C6" s="39" t="s">
        <v>23</v>
      </c>
      <c r="D6" s="39" t="str">
        <f>'[1]2020 Public Water Supply Grades'!G10</f>
        <v>Met all existing state and federal standards (MCLs)</v>
      </c>
    </row>
    <row r="7" spans="1:4" ht="31.2" x14ac:dyDescent="0.3">
      <c r="A7" s="39">
        <v>2021</v>
      </c>
      <c r="B7" s="9" t="s">
        <v>13</v>
      </c>
      <c r="C7" s="39" t="s">
        <v>23</v>
      </c>
      <c r="D7" s="39" t="str">
        <f>'[1]2020 Public Water Supply Grades'!G12</f>
        <v>Met all existing state and federal standards (MCLs)</v>
      </c>
    </row>
    <row r="8" spans="1:4" x14ac:dyDescent="0.3">
      <c r="A8" s="39">
        <v>2021</v>
      </c>
      <c r="B8" s="9" t="s">
        <v>14</v>
      </c>
      <c r="C8" s="39" t="s">
        <v>23</v>
      </c>
      <c r="D8" s="39" t="str">
        <f>'[1]2020 Public Water Supply Grades'!G13</f>
        <v>Met all existing state and federal standards (MCLs)</v>
      </c>
    </row>
    <row r="9" spans="1:4" x14ac:dyDescent="0.3">
      <c r="A9" s="39">
        <v>2021</v>
      </c>
      <c r="B9" s="9" t="s">
        <v>15</v>
      </c>
      <c r="C9" s="39" t="s">
        <v>23</v>
      </c>
      <c r="D9" s="39" t="str">
        <f>'[1]2020 Public Water Supply Grades'!G14</f>
        <v>Met all existing state and federal standards (MCLs)</v>
      </c>
    </row>
    <row r="10" spans="1:4" x14ac:dyDescent="0.3">
      <c r="A10" s="39">
        <v>2021</v>
      </c>
      <c r="B10" s="9" t="s">
        <v>16</v>
      </c>
      <c r="C10" s="39" t="s">
        <v>23</v>
      </c>
      <c r="D10" s="39" t="str">
        <f>'[1]2020 Public Water Supply Grades'!G15</f>
        <v xml:space="preserve">Met all existing state and federal standards (MCLs). </v>
      </c>
    </row>
    <row r="11" spans="1:4" ht="31.2" x14ac:dyDescent="0.3">
      <c r="A11" s="39">
        <v>2021</v>
      </c>
      <c r="B11" s="9" t="s">
        <v>40</v>
      </c>
      <c r="C11" s="39" t="s">
        <v>23</v>
      </c>
      <c r="D11" s="39" t="str">
        <f>'[1]2020 Public Water Supply Grades'!G16</f>
        <v>Met all existing state and federal standards (MCLs)</v>
      </c>
    </row>
    <row r="12" spans="1:4" x14ac:dyDescent="0.3">
      <c r="A12" s="39">
        <v>2021</v>
      </c>
      <c r="B12" s="9" t="s">
        <v>17</v>
      </c>
      <c r="C12" s="39" t="s">
        <v>23</v>
      </c>
      <c r="D12" s="39" t="str">
        <f>'[1]2020 Public Water Supply Grades'!G17</f>
        <v>Met all existing state and federal standards (MCLs)</v>
      </c>
    </row>
    <row r="13" spans="1:4" x14ac:dyDescent="0.3">
      <c r="A13" s="39">
        <v>2021</v>
      </c>
      <c r="B13" s="9" t="s">
        <v>41</v>
      </c>
      <c r="C13" s="39" t="s">
        <v>23</v>
      </c>
      <c r="D13" s="39" t="str">
        <f>'[1]2020 Public Water Supply Grades'!G18</f>
        <v>Met all existing state and federal standards (MCLs)</v>
      </c>
    </row>
    <row r="14" spans="1:4" ht="31.2" x14ac:dyDescent="0.3">
      <c r="A14" s="39">
        <v>2021</v>
      </c>
      <c r="B14" s="9" t="s">
        <v>18</v>
      </c>
      <c r="C14" s="39" t="s">
        <v>23</v>
      </c>
      <c r="D14" s="39" t="str">
        <f>'[1]2020 Public Water Supply Grades'!G19</f>
        <v>Met all existing state and federal standards (MCLs)</v>
      </c>
    </row>
    <row r="15" spans="1:4" x14ac:dyDescent="0.3">
      <c r="A15" s="39">
        <v>2021</v>
      </c>
      <c r="B15" s="29" t="s">
        <v>4</v>
      </c>
      <c r="C15" s="39" t="s">
        <v>24</v>
      </c>
      <c r="D15" s="39" t="str">
        <f>'[1]2020 Public Water Supply Grades'!G3</f>
        <v>One violation of E. coli MCL in one month; repeat testing was negative.</v>
      </c>
    </row>
    <row r="16" spans="1:4" ht="31.2" x14ac:dyDescent="0.3">
      <c r="A16" s="39">
        <v>2021</v>
      </c>
      <c r="B16" s="9" t="s">
        <v>8</v>
      </c>
      <c r="C16" s="39" t="s">
        <v>24</v>
      </c>
      <c r="D16" s="39" t="str">
        <f>'[1]2020 Public Water Supply Grades'!G7</f>
        <v>One violation of Total Coliform MCL in one month; management actions were carried out, and repeat testing was negative.</v>
      </c>
    </row>
    <row r="17" spans="1:4" ht="31.2" x14ac:dyDescent="0.3">
      <c r="A17" s="39">
        <v>2021</v>
      </c>
      <c r="B17" s="9" t="s">
        <v>9</v>
      </c>
      <c r="C17" s="39" t="s">
        <v>24</v>
      </c>
      <c r="D17" s="39" t="str">
        <f>'[1]2020 Public Water Supply Grades'!G8</f>
        <v>Repeated violation of Total Coliform MCL in two successive months and sampling periods.</v>
      </c>
    </row>
    <row r="18" spans="1:4" x14ac:dyDescent="0.3">
      <c r="A18" s="39">
        <v>2021</v>
      </c>
      <c r="B18" s="9" t="s">
        <v>10</v>
      </c>
      <c r="C18" s="39" t="s">
        <v>24</v>
      </c>
      <c r="D18" s="39" t="str">
        <f>'[1]2020 Public Water Supply Grades'!G9</f>
        <v>One violation of Total Coliform MCL; repeat testing was negative.</v>
      </c>
    </row>
    <row r="19" spans="1:4" ht="31.2" x14ac:dyDescent="0.3">
      <c r="A19" s="39">
        <v>2021</v>
      </c>
      <c r="B19" s="9" t="s">
        <v>19</v>
      </c>
      <c r="C19" s="39" t="s">
        <v>24</v>
      </c>
      <c r="D19" s="39" t="str">
        <f>'[1]2020 Public Water Supply Grades'!G20</f>
        <v>Three violations of Total Coliform MCL in finish water in one month. Corrective actions were taken and repeat testing was negative.</v>
      </c>
    </row>
    <row r="20" spans="1:4" ht="31.2" x14ac:dyDescent="0.3">
      <c r="A20" s="39">
        <v>2021</v>
      </c>
      <c r="B20" s="9" t="s">
        <v>21</v>
      </c>
      <c r="C20" s="39" t="s">
        <v>24</v>
      </c>
      <c r="D20" s="39" t="str">
        <f>'[1]2020 Public Water Supply Grades'!G23</f>
        <v>One violation of Nitrite MCL.</v>
      </c>
    </row>
    <row r="21" spans="1:4" ht="46.8" x14ac:dyDescent="0.3">
      <c r="A21" s="39">
        <v>2021</v>
      </c>
      <c r="B21" s="9" t="s">
        <v>20</v>
      </c>
      <c r="C21" s="39" t="s">
        <v>25</v>
      </c>
      <c r="D21" s="39" t="str">
        <f>'[1]2020 Public Water Supply Grades'!G22</f>
        <v>Violation of two MCLs (Total Coliform and E. coli), with repeated violations of E. coli MCL on different dates at different locations. A "Boil Water Order" was required. Four corrective actions were required and completed.</v>
      </c>
    </row>
  </sheetData>
  <sheetProtection algorithmName="SHA-512" hashValue="H9STTbvkiit4c/Z1v3EnpVdw9D01fHgKXKh2w9KgiiwPl9xAvnoQp4wKhkkwEdNpsXX6LFeuiQqcmQG6bmP1AQ==" saltValue="QbHXSJVCUFMEek4JwC5NzQ==" spinCount="100000" sheet="1" objects="1" scenarios="1"/>
  <autoFilter ref="A1:D21" xr:uid="{F3EE215C-560D-47AB-ACB9-BD47B3C65B0B}">
    <sortState xmlns:xlrd2="http://schemas.microsoft.com/office/spreadsheetml/2017/richdata2" ref="A2:D21">
      <sortCondition ref="A1:A21"/>
    </sortState>
  </autoFilter>
  <pageMargins left="0.7" right="0.7" top="0.75" bottom="0.75" header="0.3" footer="0.3"/>
  <pageSetup scale="3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4E9B-ED96-4444-95B5-3D5195E4C487}">
  <sheetPr>
    <pageSetUpPr fitToPage="1"/>
  </sheetPr>
  <dimension ref="A1:D32"/>
  <sheetViews>
    <sheetView topLeftCell="A18" workbookViewId="0">
      <selection activeCell="A4" sqref="A4:C24"/>
    </sheetView>
  </sheetViews>
  <sheetFormatPr defaultColWidth="11.19921875" defaultRowHeight="15.6" x14ac:dyDescent="0.3"/>
  <cols>
    <col min="1" max="1" width="29" style="28" customWidth="1"/>
    <col min="2" max="2" width="24.5" style="28" customWidth="1"/>
    <col min="3" max="3" width="66.69921875" style="28" customWidth="1"/>
    <col min="4" max="4" width="11.19921875" style="28"/>
  </cols>
  <sheetData>
    <row r="1" spans="1:3" x14ac:dyDescent="0.3">
      <c r="A1" s="27" t="s">
        <v>90</v>
      </c>
      <c r="B1" s="7"/>
      <c r="C1" s="7"/>
    </row>
    <row r="2" spans="1:3" x14ac:dyDescent="0.3">
      <c r="A2" s="27"/>
      <c r="B2" s="7"/>
      <c r="C2" s="7"/>
    </row>
    <row r="3" spans="1:3" x14ac:dyDescent="0.3">
      <c r="A3" s="8" t="s">
        <v>0</v>
      </c>
      <c r="B3" s="7"/>
      <c r="C3" s="7"/>
    </row>
    <row r="4" spans="1:3" x14ac:dyDescent="0.3">
      <c r="A4" s="8" t="s">
        <v>1</v>
      </c>
      <c r="B4" s="8" t="s">
        <v>2</v>
      </c>
      <c r="C4" s="8" t="s">
        <v>3</v>
      </c>
    </row>
    <row r="5" spans="1:3" ht="31.2" x14ac:dyDescent="0.3">
      <c r="A5" s="29" t="s">
        <v>4</v>
      </c>
      <c r="B5" s="5" t="str">
        <f>'[2]2022 Status and Supporting Info'!E7</f>
        <v>Excellent *</v>
      </c>
      <c r="C5" s="9" t="str">
        <f>'[2]2022 Status and Supporting Info'!F7</f>
        <v>All state and federal standards (MCLs) were met including the new PFAS6 MCL. * indicates PFAS6 was detected but levels met the MCL.</v>
      </c>
    </row>
    <row r="6" spans="1:3" ht="31.2" x14ac:dyDescent="0.3">
      <c r="A6" s="29" t="s">
        <v>5</v>
      </c>
      <c r="B6" s="5" t="str">
        <f>'[2]2022 Status and Supporting Info'!E8</f>
        <v>Excellent *</v>
      </c>
      <c r="C6" s="9" t="str">
        <f>'[2]2022 Status and Supporting Info'!F8</f>
        <v>All state and federal standards (MCLs) were met including the new PFAS6 MCL. * indicates PFAS6 was detected but levels met the MCL.</v>
      </c>
    </row>
    <row r="7" spans="1:3" ht="31.2" x14ac:dyDescent="0.3">
      <c r="A7" s="29" t="s">
        <v>6</v>
      </c>
      <c r="B7" s="5" t="str">
        <f>'[2]2022 Status and Supporting Info'!E9</f>
        <v>Excellent *</v>
      </c>
      <c r="C7" s="9" t="str">
        <f>'[2]2022 Status and Supporting Info'!F9</f>
        <v>All state and federal standards (MCLs) were met including the new PFAS6 MCL. * indicates PFAS6 was detected but levels met the MCL.</v>
      </c>
    </row>
    <row r="8" spans="1:3" ht="31.2" x14ac:dyDescent="0.3">
      <c r="A8" s="29" t="s">
        <v>7</v>
      </c>
      <c r="B8" s="5" t="str">
        <f>'[2]2022 Status and Supporting Info'!E10</f>
        <v>Excellent *</v>
      </c>
      <c r="C8" s="9" t="str">
        <f>'[2]2022 Status and Supporting Info'!F10</f>
        <v>All state and federal standards (MCLs) were met including the new PFAS6 MCL. * indicates PFAS6 was detected but levels met the MCL.</v>
      </c>
    </row>
    <row r="9" spans="1:3" ht="31.2" x14ac:dyDescent="0.3">
      <c r="A9" s="29" t="s">
        <v>8</v>
      </c>
      <c r="B9" s="5" t="str">
        <f>'[2]2022 Status and Supporting Info'!E11</f>
        <v>Excellent *</v>
      </c>
      <c r="C9" s="9" t="str">
        <f>'[2]2022 Status and Supporting Info'!F11</f>
        <v>All state and federal standards (MCLs) were met including the new PFAS6 MCL. * indicates PFAS6 was detected but levels met the MCL.</v>
      </c>
    </row>
    <row r="10" spans="1:3" ht="31.95" customHeight="1" x14ac:dyDescent="0.3">
      <c r="A10" s="29" t="s">
        <v>9</v>
      </c>
      <c r="B10" s="10" t="str">
        <f>'[2]2022 Status and Supporting Info'!E12</f>
        <v xml:space="preserve">Good </v>
      </c>
      <c r="C10" s="9" t="str">
        <f>'[2]2022 Status and Supporting Info'!F12</f>
        <v>There were several violations of the Total Coliform MCL, but otherwise all state and federal standards (MCLs) were met including the new PFAS6 MCL.</v>
      </c>
    </row>
    <row r="11" spans="1:3" ht="33" customHeight="1" x14ac:dyDescent="0.3">
      <c r="A11" s="29" t="s">
        <v>10</v>
      </c>
      <c r="B11" s="5" t="str">
        <f>'[2]2022 Status and Supporting Info'!E13</f>
        <v xml:space="preserve">Excellent  </v>
      </c>
      <c r="C11" s="9" t="str">
        <f>'[2]2022 Status and Supporting Info'!F13</f>
        <v xml:space="preserve">All state and federal standards (MCLs) were met including the new PFAS6 MCL.  </v>
      </c>
    </row>
    <row r="12" spans="1:3" ht="66" customHeight="1" x14ac:dyDescent="0.3">
      <c r="A12" s="29" t="s">
        <v>11</v>
      </c>
      <c r="B12" s="30" t="str">
        <f>'[2]2022 Status and Supporting Info'!E14</f>
        <v>Poor *</v>
      </c>
      <c r="C12" s="9" t="str">
        <f>'[2]2022 Status and Supporting Info'!F14</f>
        <v>There were violations of two MCLs: Total Coliform and E. coli. The latter required four corrective actions including issuance of a boil-water order to protect consumers and public health. PFAS6 was detected in 2020 but met the MCL.</v>
      </c>
    </row>
    <row r="13" spans="1:3" ht="43.05" customHeight="1" x14ac:dyDescent="0.3">
      <c r="A13" s="29" t="s">
        <v>12</v>
      </c>
      <c r="B13" s="5" t="str">
        <f>'[2]2022 Status and Supporting Info'!E15</f>
        <v>Excellent</v>
      </c>
      <c r="C13" s="9" t="str">
        <f>'[2]2022 Status and Supporting Info'!F15</f>
        <v xml:space="preserve">All state and federal standards (MCLs) were met including the new PFAS6 MCL.  </v>
      </c>
    </row>
    <row r="14" spans="1:3" ht="31.2" x14ac:dyDescent="0.3">
      <c r="A14" s="29" t="s">
        <v>13</v>
      </c>
      <c r="B14" s="5" t="str">
        <f>'[2]2022 Status and Supporting Info'!E16</f>
        <v>Excellent *</v>
      </c>
      <c r="C14" s="9" t="str">
        <f>'[2]2022 Status and Supporting Info'!F16</f>
        <v>All state and federal standards (MCLs) were met including the new PFAS6 MCL. * indicates PFAS6 was detected but levels met the MCL.</v>
      </c>
    </row>
    <row r="15" spans="1:3" ht="31.2" x14ac:dyDescent="0.3">
      <c r="A15" s="29" t="s">
        <v>14</v>
      </c>
      <c r="B15" s="5" t="str">
        <f>'[2]2022 Status and Supporting Info'!E17</f>
        <v>Excellent *</v>
      </c>
      <c r="C15" s="9" t="str">
        <f>'[2]2022 Status and Supporting Info'!F17</f>
        <v>All state and federal standards (MCLs) were met including the new PFAS6 MCL. * indicates PFAS6 was detected but levels met the MCL.</v>
      </c>
    </row>
    <row r="16" spans="1:3" x14ac:dyDescent="0.3">
      <c r="A16" s="29" t="s">
        <v>15</v>
      </c>
      <c r="B16" s="5" t="str">
        <f>'[2]2022 Status and Supporting Info'!E18</f>
        <v>Excellent</v>
      </c>
      <c r="C16" s="9" t="str">
        <f>'[2]2022 Status and Supporting Info'!F18</f>
        <v xml:space="preserve">All state and federal standards (MCLs) were met including the new PFAS6 MCL.  </v>
      </c>
    </row>
    <row r="17" spans="1:3" ht="31.2" x14ac:dyDescent="0.3">
      <c r="A17" s="29" t="s">
        <v>16</v>
      </c>
      <c r="B17" s="5" t="str">
        <f>'[2]2022 Status and Supporting Info'!E19</f>
        <v>Excellent *</v>
      </c>
      <c r="C17" s="9" t="str">
        <f>'[2]2022 Status and Supporting Info'!F19</f>
        <v>All state and federal standards (MCLs) were met including the new PFAS6 MCL. * indicates PFAS6 was detected but levels met the MCL.</v>
      </c>
    </row>
    <row r="18" spans="1:3" ht="31.2" x14ac:dyDescent="0.3">
      <c r="A18" s="29" t="s">
        <v>91</v>
      </c>
      <c r="B18" s="5" t="str">
        <f>'[2]2022 Status and Supporting Info'!E20</f>
        <v>Excellent</v>
      </c>
      <c r="C18" s="9" t="str">
        <f>'[2]2022 Status and Supporting Info'!F20</f>
        <v xml:space="preserve">All state and federal standards (MCLs) were met including the new PFAS6 MCL.  </v>
      </c>
    </row>
    <row r="19" spans="1:3" ht="31.2" x14ac:dyDescent="0.3">
      <c r="A19" s="29" t="s">
        <v>17</v>
      </c>
      <c r="B19" s="5" t="str">
        <f>'[2]2022 Status and Supporting Info'!E21</f>
        <v>Excellent *</v>
      </c>
      <c r="C19" s="9" t="str">
        <f>'[2]2022 Status and Supporting Info'!F21</f>
        <v>All state and federal standards (MCLs) were met including the new PFAS6 MCL. * indicates PFAS6 was detected but levels met the MCL.</v>
      </c>
    </row>
    <row r="20" spans="1:3" ht="31.2" x14ac:dyDescent="0.3">
      <c r="A20" s="29" t="s">
        <v>92</v>
      </c>
      <c r="B20" s="5" t="str">
        <f>'[2]2022 Status and Supporting Info'!E22</f>
        <v>Excellent</v>
      </c>
      <c r="C20" s="9" t="str">
        <f>'[2]2022 Status and Supporting Info'!F22</f>
        <v xml:space="preserve">All state and federal standards (MCLs) were met including the new PFAS6 MCL.  </v>
      </c>
    </row>
    <row r="21" spans="1:3" ht="31.2" x14ac:dyDescent="0.3">
      <c r="A21" s="29" t="s">
        <v>18</v>
      </c>
      <c r="B21" s="5" t="str">
        <f>'[2]2022 Status and Supporting Info'!E23</f>
        <v>Excellent</v>
      </c>
      <c r="C21" s="9" t="str">
        <f>'[2]2022 Status and Supporting Info'!F23</f>
        <v xml:space="preserve">All state and federal standards (MCLs) were met including the new PFAS6 MCL.  </v>
      </c>
    </row>
    <row r="22" spans="1:3" ht="31.2" x14ac:dyDescent="0.3">
      <c r="A22" s="29" t="s">
        <v>19</v>
      </c>
      <c r="B22" s="5" t="str">
        <f>'[2]2022 Status and Supporting Info'!E24</f>
        <v>Excellent *</v>
      </c>
      <c r="C22" s="9" t="str">
        <f>'[2]2022 Status and Supporting Info'!F24</f>
        <v>All state and federal standards (MCLs) were met including the new PFAS6 MCL. * indicates PFAS6 was detected but levels met the MCL.</v>
      </c>
    </row>
    <row r="23" spans="1:3" ht="31.2" x14ac:dyDescent="0.3">
      <c r="A23" s="29" t="s">
        <v>20</v>
      </c>
      <c r="B23" s="10" t="str">
        <f>'[2]2022 Status and Supporting Info'!E25</f>
        <v xml:space="preserve">Good </v>
      </c>
      <c r="C23" s="9" t="str">
        <f>'[2]2022 Status and Supporting Info'!F25</f>
        <v>There were several violations of the Total Coliform MCL, but otherwise all state and federal standards (MCLs) were met including the new PFAS6 MCL.</v>
      </c>
    </row>
    <row r="24" spans="1:3" ht="31.2" x14ac:dyDescent="0.3">
      <c r="A24" s="29" t="s">
        <v>21</v>
      </c>
      <c r="B24" s="30" t="str">
        <f>'[2]2022 Status and Supporting Info'!E26</f>
        <v xml:space="preserve">Poor  </v>
      </c>
      <c r="C24" s="9" t="str">
        <f>'[2]2022 Status and Supporting Info'!F26</f>
        <v xml:space="preserve">There were violations of two MCLs: Enterococci and PFAS6. </v>
      </c>
    </row>
    <row r="26" spans="1:3" x14ac:dyDescent="0.3">
      <c r="A26" s="31" t="s">
        <v>22</v>
      </c>
    </row>
    <row r="27" spans="1:3" x14ac:dyDescent="0.3">
      <c r="A27" s="32" t="s">
        <v>23</v>
      </c>
      <c r="B27" s="33">
        <v>16</v>
      </c>
      <c r="C27" s="28" t="s">
        <v>93</v>
      </c>
    </row>
    <row r="28" spans="1:3" x14ac:dyDescent="0.3">
      <c r="A28" s="32" t="s">
        <v>24</v>
      </c>
      <c r="B28" s="33">
        <v>2</v>
      </c>
    </row>
    <row r="29" spans="1:3" x14ac:dyDescent="0.3">
      <c r="A29" s="32" t="s">
        <v>25</v>
      </c>
      <c r="B29" s="33">
        <v>2</v>
      </c>
    </row>
    <row r="32" spans="1:3" x14ac:dyDescent="0.3">
      <c r="A32" s="31" t="s">
        <v>26</v>
      </c>
      <c r="B32" s="33">
        <f>SUM(B27:B29)</f>
        <v>20</v>
      </c>
    </row>
  </sheetData>
  <sheetProtection algorithmName="SHA-512" hashValue="6iXs7XbhXnPd8qnjnrUK5Xej76U36KrzzwTHnfz2Yn9o/AkN1cu7gKpd/H8w/ABfCf1vaPQDnRYbmlFq6g2Cqw==" saltValue="WiOTuivTfZg9XhWuGth5wA==" spinCount="100000" sheet="1" objects="1" scenarios="1"/>
  <pageMargins left="0.7" right="0.7" top="0.75" bottom="0.75" header="0.3" footer="0.3"/>
  <pageSetup scale="7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F166-B3E2-4195-A452-5395F032A7A2}">
  <sheetPr>
    <pageSetUpPr fitToPage="1"/>
  </sheetPr>
  <dimension ref="A1:D32"/>
  <sheetViews>
    <sheetView topLeftCell="A2" workbookViewId="0">
      <selection activeCell="C24" sqref="A5:C24"/>
    </sheetView>
  </sheetViews>
  <sheetFormatPr defaultColWidth="11.19921875" defaultRowHeight="15.6" x14ac:dyDescent="0.3"/>
  <cols>
    <col min="1" max="1" width="29" style="28" customWidth="1"/>
    <col min="2" max="2" width="24.5" style="28" customWidth="1"/>
    <col min="3" max="3" width="66.69921875" style="28" customWidth="1"/>
    <col min="4" max="4" width="11.19921875" style="28"/>
  </cols>
  <sheetData>
    <row r="1" spans="1:3" x14ac:dyDescent="0.3">
      <c r="A1" s="27" t="s">
        <v>90</v>
      </c>
      <c r="B1" s="7"/>
      <c r="C1" s="7"/>
    </row>
    <row r="2" spans="1:3" x14ac:dyDescent="0.3">
      <c r="A2" s="27"/>
      <c r="B2" s="7"/>
      <c r="C2" s="7"/>
    </row>
    <row r="3" spans="1:3" x14ac:dyDescent="0.3">
      <c r="A3" s="8" t="s">
        <v>0</v>
      </c>
      <c r="B3" s="7"/>
      <c r="C3" s="7"/>
    </row>
    <row r="4" spans="1:3" x14ac:dyDescent="0.3">
      <c r="A4" s="8" t="s">
        <v>1</v>
      </c>
      <c r="B4" s="8" t="s">
        <v>2</v>
      </c>
      <c r="C4" s="8" t="s">
        <v>3</v>
      </c>
    </row>
    <row r="5" spans="1:3" ht="31.2" x14ac:dyDescent="0.3">
      <c r="A5" s="29" t="s">
        <v>4</v>
      </c>
      <c r="B5" s="5" t="str">
        <f>'[3]2022 Status and Supporting Info'!E7</f>
        <v>Excellent *</v>
      </c>
      <c r="C5" s="9" t="str">
        <f>'[3]2022 Status and Supporting Info'!F7</f>
        <v>All state and federal standards (MCLs) were met including the new PFAS6 MCL. * indicates PFAS6 was detected but levels met the MCL.</v>
      </c>
    </row>
    <row r="6" spans="1:3" ht="31.2" x14ac:dyDescent="0.3">
      <c r="A6" s="29" t="s">
        <v>5</v>
      </c>
      <c r="B6" s="5" t="str">
        <f>'[3]2022 Status and Supporting Info'!E8</f>
        <v>Excellent *</v>
      </c>
      <c r="C6" s="9" t="str">
        <f>'[3]2022 Status and Supporting Info'!F8</f>
        <v>All state and federal standards (MCLs) were met including the new PFAS6 MCL. * indicates PFAS6 was detected but levels met the MCL.</v>
      </c>
    </row>
    <row r="7" spans="1:3" ht="31.2" x14ac:dyDescent="0.3">
      <c r="A7" s="29" t="s">
        <v>6</v>
      </c>
      <c r="B7" s="5" t="str">
        <f>'[3]2022 Status and Supporting Info'!E9</f>
        <v>Excellent *</v>
      </c>
      <c r="C7" s="9" t="str">
        <f>'[3]2022 Status and Supporting Info'!F9</f>
        <v>All state and federal standards (MCLs) were met including the new PFAS6 MCL. * indicates PFAS6 was detected but levels met the MCL.</v>
      </c>
    </row>
    <row r="8" spans="1:3" ht="31.2" x14ac:dyDescent="0.3">
      <c r="A8" s="29" t="s">
        <v>7</v>
      </c>
      <c r="B8" s="5" t="str">
        <f>'[3]2022 Status and Supporting Info'!E10</f>
        <v>Excellent *</v>
      </c>
      <c r="C8" s="9" t="str">
        <f>'[3]2022 Status and Supporting Info'!F10</f>
        <v>All state and federal standards (MCLs) were met including the new PFAS6 MCL. * indicates PFAS6 was detected but levels met the MCL.</v>
      </c>
    </row>
    <row r="9" spans="1:3" ht="31.2" x14ac:dyDescent="0.3">
      <c r="A9" s="29" t="s">
        <v>8</v>
      </c>
      <c r="B9" s="5" t="str">
        <f>'[3]2022 Status and Supporting Info'!E11</f>
        <v>Excellent *</v>
      </c>
      <c r="C9" s="9" t="str">
        <f>'[3]2022 Status and Supporting Info'!F11</f>
        <v>All state and federal standards (MCLs) were met including the new PFAS6 MCL. * indicates PFAS6 was detected but levels met the MCL.</v>
      </c>
    </row>
    <row r="10" spans="1:3" ht="31.95" customHeight="1" x14ac:dyDescent="0.3">
      <c r="A10" s="29" t="s">
        <v>9</v>
      </c>
      <c r="B10" s="10" t="str">
        <f>'[3]2022 Status and Supporting Info'!E12</f>
        <v xml:space="preserve">Good </v>
      </c>
      <c r="C10" s="9" t="str">
        <f>'[3]2022 Status and Supporting Info'!F12</f>
        <v>There were several violations of the Total Coliform MCL, but otherwise all state and federal standards (MCLs) were met including the new PFAS6 MCL.</v>
      </c>
    </row>
    <row r="11" spans="1:3" ht="33" customHeight="1" x14ac:dyDescent="0.3">
      <c r="A11" s="29" t="s">
        <v>10</v>
      </c>
      <c r="B11" s="5" t="str">
        <f>'[3]2022 Status and Supporting Info'!E13</f>
        <v xml:space="preserve">Excellent  </v>
      </c>
      <c r="C11" s="9" t="str">
        <f>'[3]2022 Status and Supporting Info'!F13</f>
        <v xml:space="preserve">All state and federal standards (MCLs) were met including the new PFAS6 MCL.  </v>
      </c>
    </row>
    <row r="12" spans="1:3" ht="66" customHeight="1" x14ac:dyDescent="0.3">
      <c r="A12" s="29" t="s">
        <v>11</v>
      </c>
      <c r="B12" s="30" t="str">
        <f>'[3]2022 Status and Supporting Info'!E14</f>
        <v>Poor *</v>
      </c>
      <c r="C12" s="9" t="str">
        <f>'[3]2022 Status and Supporting Info'!F14</f>
        <v>There were violations of two MCLs: Total Coliform and E. coli. The latter required four corrective actions including issuance of a boil-water order to protect consumers and public health. PFAS6 was detected in 2020 but met the MCL.</v>
      </c>
    </row>
    <row r="13" spans="1:3" ht="43.05" customHeight="1" x14ac:dyDescent="0.3">
      <c r="A13" s="29" t="s">
        <v>12</v>
      </c>
      <c r="B13" s="5" t="str">
        <f>'[3]2022 Status and Supporting Info'!E15</f>
        <v>Excellent</v>
      </c>
      <c r="C13" s="9" t="str">
        <f>'[3]2022 Status and Supporting Info'!F15</f>
        <v xml:space="preserve">All state and federal standards (MCLs) were met including the new PFAS6 MCL.  </v>
      </c>
    </row>
    <row r="14" spans="1:3" ht="31.2" x14ac:dyDescent="0.3">
      <c r="A14" s="29" t="s">
        <v>13</v>
      </c>
      <c r="B14" s="5" t="str">
        <f>'[3]2022 Status and Supporting Info'!E16</f>
        <v>Excellent *</v>
      </c>
      <c r="C14" s="9" t="str">
        <f>'[3]2022 Status and Supporting Info'!F16</f>
        <v>All state and federal standards (MCLs) were met including the new PFAS6 MCL. * indicates PFAS6 was detected but levels met the MCL.</v>
      </c>
    </row>
    <row r="15" spans="1:3" ht="31.2" x14ac:dyDescent="0.3">
      <c r="A15" s="29" t="s">
        <v>14</v>
      </c>
      <c r="B15" s="5" t="str">
        <f>'[3]2022 Status and Supporting Info'!E17</f>
        <v>Excellent *</v>
      </c>
      <c r="C15" s="9" t="str">
        <f>'[3]2022 Status and Supporting Info'!F17</f>
        <v>All state and federal standards (MCLs) were met including the new PFAS6 MCL. * indicates PFAS6 was detected but levels met the MCL.</v>
      </c>
    </row>
    <row r="16" spans="1:3" x14ac:dyDescent="0.3">
      <c r="A16" s="29" t="s">
        <v>15</v>
      </c>
      <c r="B16" s="5" t="str">
        <f>'[3]2022 Status and Supporting Info'!E18</f>
        <v>Excellent</v>
      </c>
      <c r="C16" s="9" t="str">
        <f>'[3]2022 Status and Supporting Info'!F18</f>
        <v xml:space="preserve">All state and federal standards (MCLs) were met including the new PFAS6 MCL.  </v>
      </c>
    </row>
    <row r="17" spans="1:3" ht="31.2" x14ac:dyDescent="0.3">
      <c r="A17" s="29" t="s">
        <v>16</v>
      </c>
      <c r="B17" s="5" t="str">
        <f>'[3]2022 Status and Supporting Info'!E19</f>
        <v>Excellent *</v>
      </c>
      <c r="C17" s="9" t="str">
        <f>'[3]2022 Status and Supporting Info'!F19</f>
        <v>All state and federal standards (MCLs) were met including the new PFAS6 MCL. * indicates PFAS6 was detected but levels met the MCL.</v>
      </c>
    </row>
    <row r="18" spans="1:3" ht="31.2" x14ac:dyDescent="0.3">
      <c r="A18" s="29" t="s">
        <v>91</v>
      </c>
      <c r="B18" s="5" t="str">
        <f>'[3]2022 Status and Supporting Info'!E20</f>
        <v>Excellent</v>
      </c>
      <c r="C18" s="9" t="str">
        <f>'[3]2022 Status and Supporting Info'!F20</f>
        <v xml:space="preserve">All state and federal standards (MCLs) were met including the new PFAS6 MCL.  </v>
      </c>
    </row>
    <row r="19" spans="1:3" ht="31.2" x14ac:dyDescent="0.3">
      <c r="A19" s="29" t="s">
        <v>17</v>
      </c>
      <c r="B19" s="5" t="str">
        <f>'[3]2022 Status and Supporting Info'!E21</f>
        <v>Excellent *</v>
      </c>
      <c r="C19" s="9" t="str">
        <f>'[3]2022 Status and Supporting Info'!F21</f>
        <v>All state and federal standards (MCLs) were met including the new PFAS6 MCL. * indicates PFAS6 was detected but levels met the MCL.</v>
      </c>
    </row>
    <row r="20" spans="1:3" ht="31.2" x14ac:dyDescent="0.3">
      <c r="A20" s="29" t="s">
        <v>92</v>
      </c>
      <c r="B20" s="5" t="str">
        <f>'[3]2022 Status and Supporting Info'!E22</f>
        <v>Excellent</v>
      </c>
      <c r="C20" s="9" t="str">
        <f>'[3]2022 Status and Supporting Info'!F22</f>
        <v xml:space="preserve">All state and federal standards (MCLs) were met including the new PFAS6 MCL.  </v>
      </c>
    </row>
    <row r="21" spans="1:3" ht="31.2" x14ac:dyDescent="0.3">
      <c r="A21" s="29" t="s">
        <v>18</v>
      </c>
      <c r="B21" s="5" t="str">
        <f>'[3]2022 Status and Supporting Info'!E23</f>
        <v>Excellent</v>
      </c>
      <c r="C21" s="9" t="str">
        <f>'[3]2022 Status and Supporting Info'!F23</f>
        <v xml:space="preserve">All state and federal standards (MCLs) were met including the new PFAS6 MCL.  </v>
      </c>
    </row>
    <row r="22" spans="1:3" ht="31.2" x14ac:dyDescent="0.3">
      <c r="A22" s="29" t="s">
        <v>19</v>
      </c>
      <c r="B22" s="5" t="str">
        <f>'[3]2022 Status and Supporting Info'!E24</f>
        <v>Excellent *</v>
      </c>
      <c r="C22" s="9" t="str">
        <f>'[3]2022 Status and Supporting Info'!F24</f>
        <v>All state and federal standards (MCLs) were met including the new PFAS6 MCL. * indicates PFAS6 was detected but levels met the MCL.</v>
      </c>
    </row>
    <row r="23" spans="1:3" ht="31.2" x14ac:dyDescent="0.3">
      <c r="A23" s="29" t="s">
        <v>20</v>
      </c>
      <c r="B23" s="10" t="str">
        <f>'[3]2022 Status and Supporting Info'!E25</f>
        <v xml:space="preserve">Good </v>
      </c>
      <c r="C23" s="9" t="str">
        <f>'[3]2022 Status and Supporting Info'!F25</f>
        <v>There were several violations of the Total Coliform MCL, but otherwise all state and federal standards (MCLs) were met including the new PFAS6 MCL.</v>
      </c>
    </row>
    <row r="24" spans="1:3" ht="31.2" x14ac:dyDescent="0.3">
      <c r="A24" s="29" t="s">
        <v>21</v>
      </c>
      <c r="B24" s="30" t="str">
        <f>'[3]2022 Status and Supporting Info'!E26</f>
        <v xml:space="preserve">Poor  </v>
      </c>
      <c r="C24" s="9" t="str">
        <f>'[3]2022 Status and Supporting Info'!F26</f>
        <v xml:space="preserve">There were violations of two MCLs: Enterococci and PFAS6. </v>
      </c>
    </row>
    <row r="26" spans="1:3" x14ac:dyDescent="0.3">
      <c r="A26" s="31" t="s">
        <v>22</v>
      </c>
    </row>
    <row r="27" spans="1:3" x14ac:dyDescent="0.3">
      <c r="A27" s="32" t="s">
        <v>23</v>
      </c>
      <c r="B27" s="33">
        <v>16</v>
      </c>
      <c r="C27" s="28" t="s">
        <v>93</v>
      </c>
    </row>
    <row r="28" spans="1:3" x14ac:dyDescent="0.3">
      <c r="A28" s="32" t="s">
        <v>24</v>
      </c>
      <c r="B28" s="33">
        <v>2</v>
      </c>
    </row>
    <row r="29" spans="1:3" x14ac:dyDescent="0.3">
      <c r="A29" s="32" t="s">
        <v>25</v>
      </c>
      <c r="B29" s="33">
        <v>2</v>
      </c>
    </row>
    <row r="32" spans="1:3" x14ac:dyDescent="0.3">
      <c r="A32" s="31" t="s">
        <v>26</v>
      </c>
      <c r="B32" s="33">
        <f>SUM(B27:B29)</f>
        <v>20</v>
      </c>
    </row>
  </sheetData>
  <sheetProtection algorithmName="SHA-512" hashValue="3NdBOrjjq3qs865NDR2NDaNM7EprwkIz/2KISYjauKlutDR28WRN+kV9Uzqzp9yh4OviRx2O8yeWRJMnvY8lWQ==" saltValue="DrWAPXFNwSRZKG9Fa5SOTw==" spinCount="100000" sheet="1" objects="1" scenarios="1"/>
  <pageMargins left="0.7" right="0.7" top="0.75" bottom="0.75" header="0.3" footer="0.3"/>
  <pageSetup scale="7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596B-A672-47B1-9204-B8CB6556141C}">
  <sheetPr>
    <pageSetUpPr fitToPage="1"/>
  </sheetPr>
  <dimension ref="A1:C38"/>
  <sheetViews>
    <sheetView workbookViewId="0">
      <selection activeCell="B8" sqref="B8"/>
    </sheetView>
  </sheetViews>
  <sheetFormatPr defaultColWidth="11.19921875" defaultRowHeight="15.6" x14ac:dyDescent="0.3"/>
  <cols>
    <col min="1" max="1" width="34.19921875" style="13" customWidth="1"/>
    <col min="2" max="2" width="24.5" style="13" customWidth="1"/>
    <col min="3" max="3" width="52.796875" style="7" customWidth="1"/>
  </cols>
  <sheetData>
    <row r="1" spans="1:3" x14ac:dyDescent="0.3">
      <c r="A1" s="12" t="s">
        <v>94</v>
      </c>
      <c r="B1" s="8" t="s">
        <v>35</v>
      </c>
      <c r="C1" s="11">
        <v>45503</v>
      </c>
    </row>
    <row r="2" spans="1:3" x14ac:dyDescent="0.3">
      <c r="A2" s="12" t="s">
        <v>32</v>
      </c>
      <c r="B2" s="7"/>
    </row>
    <row r="3" spans="1:3" x14ac:dyDescent="0.3">
      <c r="A3" s="12"/>
      <c r="B3" s="7"/>
    </row>
    <row r="4" spans="1:3" x14ac:dyDescent="0.3">
      <c r="A4" s="8" t="s">
        <v>0</v>
      </c>
      <c r="B4" s="7"/>
    </row>
    <row r="5" spans="1:3" x14ac:dyDescent="0.3">
      <c r="A5" s="8" t="s">
        <v>1</v>
      </c>
      <c r="B5" s="8" t="s">
        <v>2</v>
      </c>
      <c r="C5" s="8" t="s">
        <v>3</v>
      </c>
    </row>
    <row r="6" spans="1:3" ht="62.4" x14ac:dyDescent="0.3">
      <c r="A6" s="9" t="s">
        <v>4</v>
      </c>
      <c r="B6" s="5" t="s">
        <v>29</v>
      </c>
      <c r="C6" s="9" t="s">
        <v>95</v>
      </c>
    </row>
    <row r="7" spans="1:3" ht="62.4" x14ac:dyDescent="0.3">
      <c r="A7" s="9" t="s">
        <v>5</v>
      </c>
      <c r="B7" s="5" t="s">
        <v>29</v>
      </c>
      <c r="C7" s="9" t="s">
        <v>96</v>
      </c>
    </row>
    <row r="8" spans="1:3" ht="93.6" x14ac:dyDescent="0.3">
      <c r="A8" s="9" t="s">
        <v>8</v>
      </c>
      <c r="B8" s="10" t="s">
        <v>36</v>
      </c>
      <c r="C8" s="9" t="s">
        <v>97</v>
      </c>
    </row>
    <row r="9" spans="1:3" ht="31.2" x14ac:dyDescent="0.3">
      <c r="A9" s="9" t="s">
        <v>12</v>
      </c>
      <c r="B9" s="5" t="s">
        <v>23</v>
      </c>
      <c r="C9" s="9" t="s">
        <v>98</v>
      </c>
    </row>
    <row r="10" spans="1:3" ht="62.4" x14ac:dyDescent="0.3">
      <c r="A10" s="9" t="s">
        <v>9</v>
      </c>
      <c r="B10" s="10" t="s">
        <v>24</v>
      </c>
      <c r="C10" s="9" t="s">
        <v>99</v>
      </c>
    </row>
    <row r="11" spans="1:3" ht="31.2" x14ac:dyDescent="0.3">
      <c r="A11" s="9" t="s">
        <v>13</v>
      </c>
      <c r="B11" s="5" t="s">
        <v>23</v>
      </c>
      <c r="C11" s="9" t="s">
        <v>98</v>
      </c>
    </row>
    <row r="12" spans="1:3" ht="46.8" x14ac:dyDescent="0.3">
      <c r="A12" s="9" t="s">
        <v>6</v>
      </c>
      <c r="B12" s="5" t="s">
        <v>29</v>
      </c>
      <c r="C12" s="9" t="s">
        <v>100</v>
      </c>
    </row>
    <row r="13" spans="1:3" ht="62.4" x14ac:dyDescent="0.3">
      <c r="A13" s="9" t="s">
        <v>14</v>
      </c>
      <c r="B13" s="5" t="s">
        <v>29</v>
      </c>
      <c r="C13" s="9" t="s">
        <v>96</v>
      </c>
    </row>
    <row r="14" spans="1:3" ht="31.2" x14ac:dyDescent="0.3">
      <c r="A14" s="9" t="s">
        <v>15</v>
      </c>
      <c r="B14" s="5" t="s">
        <v>23</v>
      </c>
      <c r="C14" s="9" t="s">
        <v>98</v>
      </c>
    </row>
    <row r="15" spans="1:3" ht="62.4" x14ac:dyDescent="0.3">
      <c r="A15" s="9" t="s">
        <v>16</v>
      </c>
      <c r="B15" s="5" t="s">
        <v>29</v>
      </c>
      <c r="C15" s="9" t="s">
        <v>96</v>
      </c>
    </row>
    <row r="16" spans="1:3" ht="31.2" x14ac:dyDescent="0.3">
      <c r="A16" s="9" t="s">
        <v>40</v>
      </c>
      <c r="B16" s="5" t="s">
        <v>23</v>
      </c>
      <c r="C16" s="9" t="s">
        <v>101</v>
      </c>
    </row>
    <row r="17" spans="1:3" ht="62.4" x14ac:dyDescent="0.3">
      <c r="A17" s="9" t="s">
        <v>7</v>
      </c>
      <c r="B17" s="5" t="s">
        <v>29</v>
      </c>
      <c r="C17" s="9" t="s">
        <v>96</v>
      </c>
    </row>
    <row r="18" spans="1:3" ht="62.4" x14ac:dyDescent="0.3">
      <c r="A18" s="9" t="s">
        <v>17</v>
      </c>
      <c r="B18" s="5" t="s">
        <v>29</v>
      </c>
      <c r="C18" s="9" t="s">
        <v>96</v>
      </c>
    </row>
    <row r="19" spans="1:3" ht="62.4" x14ac:dyDescent="0.3">
      <c r="A19" s="9" t="s">
        <v>10</v>
      </c>
      <c r="B19" s="5" t="s">
        <v>29</v>
      </c>
      <c r="C19" s="9" t="s">
        <v>96</v>
      </c>
    </row>
    <row r="20" spans="1:3" ht="31.2" x14ac:dyDescent="0.3">
      <c r="A20" s="9" t="s">
        <v>41</v>
      </c>
      <c r="B20" s="5" t="s">
        <v>23</v>
      </c>
      <c r="C20" s="9" t="s">
        <v>101</v>
      </c>
    </row>
    <row r="21" spans="1:3" ht="62.4" x14ac:dyDescent="0.3">
      <c r="A21" s="9" t="s">
        <v>11</v>
      </c>
      <c r="B21" s="5" t="s">
        <v>29</v>
      </c>
      <c r="C21" s="9" t="s">
        <v>96</v>
      </c>
    </row>
    <row r="22" spans="1:3" ht="31.2" x14ac:dyDescent="0.3">
      <c r="A22" s="9" t="s">
        <v>18</v>
      </c>
      <c r="B22" s="5" t="s">
        <v>23</v>
      </c>
      <c r="C22" s="9" t="s">
        <v>98</v>
      </c>
    </row>
    <row r="23" spans="1:3" ht="31.2" x14ac:dyDescent="0.3">
      <c r="A23" s="9" t="s">
        <v>19</v>
      </c>
      <c r="B23" s="5" t="s">
        <v>23</v>
      </c>
      <c r="C23" s="9" t="s">
        <v>98</v>
      </c>
    </row>
    <row r="24" spans="1:3" ht="31.2" x14ac:dyDescent="0.3">
      <c r="A24" s="9" t="s">
        <v>20</v>
      </c>
      <c r="B24" s="5" t="s">
        <v>23</v>
      </c>
      <c r="C24" s="9" t="s">
        <v>98</v>
      </c>
    </row>
    <row r="25" spans="1:3" ht="171.6" x14ac:dyDescent="0.3">
      <c r="A25" s="9" t="s">
        <v>21</v>
      </c>
      <c r="B25" s="5" t="s">
        <v>29</v>
      </c>
      <c r="C25" s="9" t="s">
        <v>102</v>
      </c>
    </row>
    <row r="26" spans="1:3" ht="31.2" x14ac:dyDescent="0.3">
      <c r="A26" s="9" t="s">
        <v>30</v>
      </c>
      <c r="B26" s="5" t="s">
        <v>23</v>
      </c>
      <c r="C26" s="9" t="s">
        <v>98</v>
      </c>
    </row>
    <row r="28" spans="1:3" x14ac:dyDescent="0.3">
      <c r="A28" s="12" t="s">
        <v>22</v>
      </c>
    </row>
    <row r="29" spans="1:3" x14ac:dyDescent="0.3">
      <c r="A29" s="7" t="s">
        <v>23</v>
      </c>
      <c r="B29" s="13">
        <f>COUNTIF(B6:B26,"Excellent")</f>
        <v>9</v>
      </c>
    </row>
    <row r="30" spans="1:3" x14ac:dyDescent="0.3">
      <c r="A30" s="7" t="s">
        <v>29</v>
      </c>
      <c r="B30" s="13">
        <f>COUNTIF(B6:B26,"Excellent *")</f>
        <v>10</v>
      </c>
    </row>
    <row r="31" spans="1:3" x14ac:dyDescent="0.3">
      <c r="A31" s="7" t="s">
        <v>24</v>
      </c>
      <c r="B31" s="13">
        <f>COUNTIF(B6:B26,"Excellent")</f>
        <v>9</v>
      </c>
    </row>
    <row r="32" spans="1:3" x14ac:dyDescent="0.3">
      <c r="A32" s="7" t="s">
        <v>36</v>
      </c>
      <c r="B32" s="13">
        <f>COUNTIF(B6:B26,"Good *")</f>
        <v>1</v>
      </c>
    </row>
    <row r="33" spans="1:2" x14ac:dyDescent="0.3">
      <c r="A33" s="7" t="s">
        <v>25</v>
      </c>
      <c r="B33" s="13">
        <f>COUNTIF(B6:B26,"Poor")</f>
        <v>0</v>
      </c>
    </row>
    <row r="34" spans="1:2" x14ac:dyDescent="0.3">
      <c r="A34" s="12" t="s">
        <v>26</v>
      </c>
      <c r="B34" s="12">
        <f>SUM(B29:B33)</f>
        <v>29</v>
      </c>
    </row>
    <row r="36" spans="1:2" x14ac:dyDescent="0.3">
      <c r="A36" s="13" t="s">
        <v>37</v>
      </c>
      <c r="B36" s="13">
        <f>B30+B32</f>
        <v>11</v>
      </c>
    </row>
    <row r="38" spans="1:2" x14ac:dyDescent="0.3">
      <c r="A38" s="13" t="s">
        <v>33</v>
      </c>
    </row>
  </sheetData>
  <sheetProtection algorithmName="SHA-512" hashValue="Z5zPdrqBbjQn7TI3XPVdj7+Q68Y6mP3p3d/4lcs/3CFkh6HCB/TzyS5rB0MZdGTKNFdKCY8dZrcaHqSS/1LXPg==" saltValue="oX6R4DRoH6jsz9Cuc87Jgg==" spinCount="100000" sheet="1" objects="1" scenarios="1"/>
  <pageMargins left="0.7" right="0.7" top="0.75" bottom="0.75" header="0.3" footer="0.3"/>
  <pageSetup scale="47"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BF38C-5849-3C4A-8B1E-B4A6EEB6E5AC}">
  <sheetPr>
    <pageSetUpPr fitToPage="1"/>
  </sheetPr>
  <dimension ref="A1:N40"/>
  <sheetViews>
    <sheetView topLeftCell="A21" workbookViewId="0">
      <selection activeCell="C25" sqref="C25"/>
    </sheetView>
  </sheetViews>
  <sheetFormatPr defaultColWidth="11.19921875" defaultRowHeight="15.6" x14ac:dyDescent="0.3"/>
  <cols>
    <col min="1" max="1" width="34.19921875" style="13" customWidth="1"/>
    <col min="2" max="2" width="24.5" style="13" customWidth="1"/>
    <col min="3" max="3" width="52.69921875" style="7" customWidth="1"/>
    <col min="5" max="5" width="29.19921875" bestFit="1" customWidth="1"/>
    <col min="6" max="6" width="25.69921875" customWidth="1"/>
    <col min="7" max="7" width="45.5" customWidth="1"/>
    <col min="8" max="13" width="11.19921875" customWidth="1"/>
    <col min="14" max="14" width="23" customWidth="1"/>
  </cols>
  <sheetData>
    <row r="1" spans="1:13" x14ac:dyDescent="0.3">
      <c r="A1" s="12" t="s">
        <v>42</v>
      </c>
      <c r="B1" s="8" t="s">
        <v>35</v>
      </c>
      <c r="C1" s="11">
        <v>45904</v>
      </c>
    </row>
    <row r="2" spans="1:13" x14ac:dyDescent="0.3">
      <c r="A2" s="12" t="s">
        <v>32</v>
      </c>
      <c r="B2" s="7"/>
    </row>
    <row r="3" spans="1:13" x14ac:dyDescent="0.3">
      <c r="A3" s="12"/>
      <c r="B3" s="7"/>
    </row>
    <row r="4" spans="1:13" x14ac:dyDescent="0.3">
      <c r="A4" s="8" t="s">
        <v>0</v>
      </c>
      <c r="B4" s="7"/>
    </row>
    <row r="5" spans="1:13" ht="46.8" x14ac:dyDescent="0.3">
      <c r="A5" s="8" t="s">
        <v>1</v>
      </c>
      <c r="B5" s="8" t="s">
        <v>2</v>
      </c>
      <c r="C5" s="8" t="s">
        <v>3</v>
      </c>
      <c r="D5" s="8" t="s">
        <v>45</v>
      </c>
      <c r="E5" s="8" t="s">
        <v>38</v>
      </c>
      <c r="F5" s="25" t="s">
        <v>39</v>
      </c>
      <c r="G5" s="8" t="s">
        <v>34</v>
      </c>
    </row>
    <row r="6" spans="1:13" ht="62.4" x14ac:dyDescent="0.3">
      <c r="A6" s="9" t="s">
        <v>4</v>
      </c>
      <c r="B6" s="15" t="s">
        <v>29</v>
      </c>
      <c r="C6" s="9" t="s">
        <v>46</v>
      </c>
      <c r="D6" s="9">
        <v>4020002</v>
      </c>
      <c r="E6" s="23" t="s">
        <v>52</v>
      </c>
      <c r="F6" s="23" t="s">
        <v>64</v>
      </c>
      <c r="G6" s="14" t="s">
        <v>62</v>
      </c>
      <c r="H6" s="23"/>
      <c r="I6" s="23"/>
      <c r="J6" s="23"/>
      <c r="K6" s="23" t="s">
        <v>44</v>
      </c>
      <c r="L6" s="23"/>
      <c r="M6" s="23"/>
    </row>
    <row r="7" spans="1:13" ht="62.4" x14ac:dyDescent="0.3">
      <c r="A7" s="9" t="s">
        <v>5</v>
      </c>
      <c r="B7" s="15" t="s">
        <v>29</v>
      </c>
      <c r="C7" s="9" t="s">
        <v>47</v>
      </c>
      <c r="D7" s="9">
        <v>4020000</v>
      </c>
      <c r="E7" s="9" t="s">
        <v>53</v>
      </c>
      <c r="F7" s="24" t="s">
        <v>66</v>
      </c>
      <c r="G7" s="14" t="s">
        <v>63</v>
      </c>
    </row>
    <row r="8" spans="1:13" ht="62.4" x14ac:dyDescent="0.3">
      <c r="A8" s="9" t="s">
        <v>8</v>
      </c>
      <c r="B8" s="15" t="s">
        <v>29</v>
      </c>
      <c r="C8" s="9" t="s">
        <v>46</v>
      </c>
      <c r="D8" s="9">
        <v>4036000</v>
      </c>
      <c r="E8" s="9" t="s">
        <v>54</v>
      </c>
      <c r="F8" s="24" t="s">
        <v>67</v>
      </c>
      <c r="G8" s="14" t="s">
        <v>62</v>
      </c>
    </row>
    <row r="9" spans="1:13" ht="31.2" x14ac:dyDescent="0.3">
      <c r="A9" s="9" t="s">
        <v>12</v>
      </c>
      <c r="B9" s="15" t="s">
        <v>23</v>
      </c>
      <c r="C9" s="9" t="s">
        <v>48</v>
      </c>
      <c r="D9" s="9">
        <v>4041000</v>
      </c>
      <c r="E9" s="9" t="s">
        <v>53</v>
      </c>
      <c r="F9" s="24" t="s">
        <v>80</v>
      </c>
      <c r="G9" s="14" t="s">
        <v>63</v>
      </c>
    </row>
    <row r="10" spans="1:13" ht="93.6" x14ac:dyDescent="0.3">
      <c r="A10" s="9" t="s">
        <v>9</v>
      </c>
      <c r="B10" s="15" t="s">
        <v>24</v>
      </c>
      <c r="C10" s="9" t="s">
        <v>85</v>
      </c>
      <c r="D10" s="9">
        <v>4036001</v>
      </c>
      <c r="E10" s="9" t="s">
        <v>55</v>
      </c>
      <c r="F10" s="24" t="s">
        <v>68</v>
      </c>
      <c r="G10" s="14" t="s">
        <v>62</v>
      </c>
    </row>
    <row r="11" spans="1:13" ht="31.2" x14ac:dyDescent="0.3">
      <c r="A11" s="9" t="s">
        <v>13</v>
      </c>
      <c r="B11" s="15" t="s">
        <v>23</v>
      </c>
      <c r="C11" s="9" t="s">
        <v>48</v>
      </c>
      <c r="D11" s="9">
        <v>4055000</v>
      </c>
      <c r="E11" s="9" t="s">
        <v>61</v>
      </c>
      <c r="F11" s="24" t="s">
        <v>70</v>
      </c>
      <c r="G11" s="14" t="s">
        <v>63</v>
      </c>
    </row>
    <row r="12" spans="1:13" ht="62.4" x14ac:dyDescent="0.3">
      <c r="A12" s="9" t="s">
        <v>6</v>
      </c>
      <c r="B12" s="15" t="s">
        <v>29</v>
      </c>
      <c r="C12" s="9" t="s">
        <v>47</v>
      </c>
      <c r="D12" s="9">
        <v>4020003</v>
      </c>
      <c r="E12" s="9" t="s">
        <v>56</v>
      </c>
      <c r="F12" s="24" t="s">
        <v>81</v>
      </c>
      <c r="G12" s="14" t="s">
        <v>62</v>
      </c>
    </row>
    <row r="13" spans="1:13" ht="62.4" x14ac:dyDescent="0.3">
      <c r="A13" s="9" t="s">
        <v>14</v>
      </c>
      <c r="B13" s="15" t="s">
        <v>29</v>
      </c>
      <c r="C13" s="9" t="s">
        <v>46</v>
      </c>
      <c r="D13" s="9">
        <v>4075000</v>
      </c>
      <c r="E13" s="9" t="s">
        <v>52</v>
      </c>
      <c r="F13" s="24" t="s">
        <v>84</v>
      </c>
      <c r="G13" s="14" t="s">
        <v>63</v>
      </c>
    </row>
    <row r="14" spans="1:13" ht="31.2" x14ac:dyDescent="0.3">
      <c r="A14" s="9" t="s">
        <v>15</v>
      </c>
      <c r="B14" s="15" t="s">
        <v>23</v>
      </c>
      <c r="C14" s="9" t="s">
        <v>86</v>
      </c>
      <c r="D14" s="9">
        <v>4086095</v>
      </c>
      <c r="E14" s="9" t="s">
        <v>49</v>
      </c>
      <c r="F14" s="24" t="s">
        <v>77</v>
      </c>
      <c r="G14" s="14" t="s">
        <v>63</v>
      </c>
    </row>
    <row r="15" spans="1:13" ht="62.4" x14ac:dyDescent="0.3">
      <c r="A15" s="9" t="s">
        <v>16</v>
      </c>
      <c r="B15" s="15" t="s">
        <v>29</v>
      </c>
      <c r="C15" s="7" t="s">
        <v>46</v>
      </c>
      <c r="D15" s="9">
        <v>4096000</v>
      </c>
      <c r="E15" s="9" t="s">
        <v>57</v>
      </c>
      <c r="F15" s="24" t="s">
        <v>76</v>
      </c>
      <c r="G15" s="14" t="s">
        <v>63</v>
      </c>
    </row>
    <row r="16" spans="1:13" ht="31.2" x14ac:dyDescent="0.3">
      <c r="A16" s="9" t="s">
        <v>40</v>
      </c>
      <c r="B16" s="15" t="s">
        <v>23</v>
      </c>
      <c r="C16" s="9" t="s">
        <v>48</v>
      </c>
      <c r="D16" s="9">
        <v>4126000</v>
      </c>
      <c r="E16" s="9" t="s">
        <v>58</v>
      </c>
      <c r="F16" s="24" t="s">
        <v>79</v>
      </c>
      <c r="G16" s="14" t="s">
        <v>63</v>
      </c>
    </row>
    <row r="17" spans="1:14" ht="62.4" x14ac:dyDescent="0.3">
      <c r="A17" s="9" t="s">
        <v>7</v>
      </c>
      <c r="B17" s="15" t="s">
        <v>29</v>
      </c>
      <c r="C17" s="9" t="s">
        <v>47</v>
      </c>
      <c r="D17" s="9">
        <v>4020004</v>
      </c>
      <c r="E17" s="9" t="s">
        <v>59</v>
      </c>
      <c r="F17" s="24" t="s">
        <v>71</v>
      </c>
      <c r="G17" s="14" t="s">
        <v>89</v>
      </c>
      <c r="H17" s="26"/>
      <c r="L17" s="23"/>
      <c r="N17" s="23"/>
    </row>
    <row r="18" spans="1:14" ht="62.4" x14ac:dyDescent="0.3">
      <c r="A18" s="9" t="s">
        <v>17</v>
      </c>
      <c r="B18" s="15" t="s">
        <v>29</v>
      </c>
      <c r="C18" s="9" t="s">
        <v>46</v>
      </c>
      <c r="D18" s="9">
        <v>4172039</v>
      </c>
      <c r="E18" s="9" t="s">
        <v>50</v>
      </c>
      <c r="F18" s="24" t="s">
        <v>72</v>
      </c>
      <c r="G18" s="14" t="s">
        <v>62</v>
      </c>
    </row>
    <row r="19" spans="1:14" ht="31.2" x14ac:dyDescent="0.3">
      <c r="A19" s="9" t="s">
        <v>10</v>
      </c>
      <c r="B19" s="15" t="s">
        <v>23</v>
      </c>
      <c r="C19" s="9" t="s">
        <v>48</v>
      </c>
      <c r="D19" s="9">
        <v>4036002</v>
      </c>
      <c r="E19" s="9" t="s">
        <v>52</v>
      </c>
      <c r="F19" s="24" t="s">
        <v>83</v>
      </c>
      <c r="G19" s="14" t="s">
        <v>63</v>
      </c>
    </row>
    <row r="20" spans="1:14" ht="31.2" x14ac:dyDescent="0.3">
      <c r="A20" s="9" t="s">
        <v>41</v>
      </c>
      <c r="B20" s="15" t="s">
        <v>23</v>
      </c>
      <c r="C20" s="9" t="s">
        <v>48</v>
      </c>
      <c r="D20" s="24">
        <v>4224000</v>
      </c>
      <c r="E20" s="9" t="s">
        <v>52</v>
      </c>
      <c r="F20" s="24" t="s">
        <v>78</v>
      </c>
      <c r="G20" s="14" t="s">
        <v>87</v>
      </c>
      <c r="I20" s="18"/>
    </row>
    <row r="21" spans="1:14" ht="62.4" x14ac:dyDescent="0.3">
      <c r="A21" s="9" t="s">
        <v>11</v>
      </c>
      <c r="B21" s="15" t="s">
        <v>29</v>
      </c>
      <c r="C21" s="9" t="s">
        <v>46</v>
      </c>
      <c r="D21" s="9">
        <v>4096001</v>
      </c>
      <c r="E21" s="9" t="s">
        <v>58</v>
      </c>
      <c r="F21" s="24" t="s">
        <v>69</v>
      </c>
      <c r="G21" s="14" t="s">
        <v>63</v>
      </c>
    </row>
    <row r="22" spans="1:14" ht="31.2" x14ac:dyDescent="0.3">
      <c r="A22" s="9" t="s">
        <v>18</v>
      </c>
      <c r="B22" s="15" t="s">
        <v>23</v>
      </c>
      <c r="C22" s="9" t="s">
        <v>48</v>
      </c>
      <c r="D22" s="9">
        <v>4242000</v>
      </c>
      <c r="E22" s="9" t="s">
        <v>60</v>
      </c>
      <c r="F22" s="24" t="s">
        <v>73</v>
      </c>
      <c r="G22" s="14" t="s">
        <v>63</v>
      </c>
    </row>
    <row r="23" spans="1:14" ht="31.2" x14ac:dyDescent="0.3">
      <c r="A23" s="9" t="s">
        <v>19</v>
      </c>
      <c r="B23" s="15" t="s">
        <v>23</v>
      </c>
      <c r="C23" s="9" t="s">
        <v>48</v>
      </c>
      <c r="D23" s="9">
        <v>4261000</v>
      </c>
      <c r="E23" s="9" t="s">
        <v>51</v>
      </c>
      <c r="F23" s="24" t="s">
        <v>82</v>
      </c>
      <c r="G23" s="14" t="s">
        <v>63</v>
      </c>
    </row>
    <row r="24" spans="1:14" ht="109.2" x14ac:dyDescent="0.3">
      <c r="A24" s="9" t="s">
        <v>20</v>
      </c>
      <c r="B24" s="15" t="s">
        <v>24</v>
      </c>
      <c r="C24" s="9" t="s">
        <v>88</v>
      </c>
      <c r="D24" s="9">
        <v>4318094</v>
      </c>
      <c r="E24" s="9" t="s">
        <v>52</v>
      </c>
      <c r="F24" s="24" t="s">
        <v>75</v>
      </c>
      <c r="G24" s="14" t="s">
        <v>62</v>
      </c>
    </row>
    <row r="25" spans="1:14" ht="62.4" x14ac:dyDescent="0.3">
      <c r="A25" s="9" t="s">
        <v>21</v>
      </c>
      <c r="B25" s="15" t="s">
        <v>29</v>
      </c>
      <c r="C25" s="9" t="s">
        <v>46</v>
      </c>
      <c r="D25" s="9">
        <v>4351000</v>
      </c>
      <c r="E25" s="9" t="s">
        <v>56</v>
      </c>
      <c r="F25" s="24" t="s">
        <v>74</v>
      </c>
      <c r="G25" s="14" t="s">
        <v>65</v>
      </c>
    </row>
    <row r="26" spans="1:14" ht="31.2" x14ac:dyDescent="0.3">
      <c r="A26" s="9" t="s">
        <v>30</v>
      </c>
      <c r="B26" s="15" t="s">
        <v>23</v>
      </c>
      <c r="C26" s="9" t="s">
        <v>48</v>
      </c>
      <c r="D26" s="9">
        <v>4261024</v>
      </c>
      <c r="E26" s="9" t="s">
        <v>58</v>
      </c>
      <c r="F26" s="23" t="s">
        <v>76</v>
      </c>
      <c r="G26" s="14" t="s">
        <v>62</v>
      </c>
    </row>
    <row r="27" spans="1:14" x14ac:dyDescent="0.3">
      <c r="A27" s="37" t="s">
        <v>33</v>
      </c>
      <c r="B27" s="37"/>
      <c r="C27" s="37"/>
    </row>
    <row r="29" spans="1:14" x14ac:dyDescent="0.3">
      <c r="A29" s="34" t="s">
        <v>43</v>
      </c>
      <c r="B29" s="35"/>
      <c r="C29" s="36"/>
    </row>
    <row r="30" spans="1:14" x14ac:dyDescent="0.3">
      <c r="A30" s="16" t="s">
        <v>22</v>
      </c>
      <c r="C30" s="17"/>
    </row>
    <row r="31" spans="1:14" x14ac:dyDescent="0.3">
      <c r="A31" s="18" t="s">
        <v>23</v>
      </c>
      <c r="B31" s="13">
        <f>COUNTIF(B6:B26,"Excellent")</f>
        <v>9</v>
      </c>
      <c r="C31" s="17"/>
    </row>
    <row r="32" spans="1:14" x14ac:dyDescent="0.3">
      <c r="A32" s="18" t="s">
        <v>29</v>
      </c>
      <c r="B32" s="13">
        <f>COUNTIF(B6:B26,"Excellent *")</f>
        <v>10</v>
      </c>
      <c r="C32" s="17"/>
    </row>
    <row r="33" spans="1:3" x14ac:dyDescent="0.3">
      <c r="A33" s="18" t="s">
        <v>24</v>
      </c>
      <c r="B33" s="13">
        <f>COUNTIF(B6:B26,"Good")</f>
        <v>2</v>
      </c>
      <c r="C33" s="17"/>
    </row>
    <row r="34" spans="1:3" x14ac:dyDescent="0.3">
      <c r="A34" s="18" t="s">
        <v>36</v>
      </c>
      <c r="B34" s="13">
        <f>COUNTIF(B6:B26,"Good *")</f>
        <v>0</v>
      </c>
      <c r="C34" s="17"/>
    </row>
    <row r="35" spans="1:3" x14ac:dyDescent="0.3">
      <c r="A35" s="18" t="s">
        <v>25</v>
      </c>
      <c r="B35" s="13">
        <f>COUNTIF(B6:B26,"Poor")</f>
        <v>0</v>
      </c>
      <c r="C35" s="17"/>
    </row>
    <row r="36" spans="1:3" x14ac:dyDescent="0.3">
      <c r="A36" s="16" t="s">
        <v>26</v>
      </c>
      <c r="B36" s="12">
        <f>SUM(B31:B35)</f>
        <v>21</v>
      </c>
      <c r="C36" s="17"/>
    </row>
    <row r="37" spans="1:3" x14ac:dyDescent="0.3">
      <c r="A37" s="19"/>
      <c r="C37" s="17"/>
    </row>
    <row r="38" spans="1:3" x14ac:dyDescent="0.3">
      <c r="A38" s="19" t="s">
        <v>37</v>
      </c>
      <c r="B38" s="13">
        <f>B32+B34</f>
        <v>10</v>
      </c>
      <c r="C38" s="17"/>
    </row>
    <row r="39" spans="1:3" x14ac:dyDescent="0.3">
      <c r="A39" s="19"/>
      <c r="C39" s="17"/>
    </row>
    <row r="40" spans="1:3" x14ac:dyDescent="0.3">
      <c r="A40" s="20"/>
      <c r="B40" s="21"/>
      <c r="C40" s="22"/>
    </row>
  </sheetData>
  <sheetProtection algorithmName="SHA-512" hashValue="6SDSvmtN3404DTMxNMyWCFIRGaZl9EBdfVD27Z/GyMBwMbGFYLI0RQnbD4Wiq4vqBqS1BTGEYrVKYXhspyIPqg==" saltValue="5Z27skEsBBATpeXWS6N/Dg==" spinCount="100000" sheet="1" objects="1" scenarios="1"/>
  <mergeCells count="2">
    <mergeCell ref="A29:C29"/>
    <mergeCell ref="A27:C27"/>
  </mergeCells>
  <pageMargins left="0.7" right="0.7" top="0.75" bottom="0.75" header="0.3" footer="0.3"/>
  <pageSetup scale="28"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CD00-A180-A44F-892A-039C94EC2FA7}">
  <sheetPr>
    <pageSetUpPr fitToPage="1"/>
  </sheetPr>
  <dimension ref="A1:E7"/>
  <sheetViews>
    <sheetView tabSelected="1" zoomScale="120" zoomScaleNormal="120" workbookViewId="0">
      <selection activeCell="D4" sqref="D4"/>
    </sheetView>
  </sheetViews>
  <sheetFormatPr defaultColWidth="11" defaultRowHeight="15.6" x14ac:dyDescent="0.3"/>
  <cols>
    <col min="1" max="3" width="28.69921875" customWidth="1"/>
    <col min="4" max="4" width="37.19921875" customWidth="1"/>
    <col min="5" max="5" width="21.5" customWidth="1"/>
    <col min="6" max="6" width="26.19921875" customWidth="1"/>
  </cols>
  <sheetData>
    <row r="1" spans="1:5" x14ac:dyDescent="0.3">
      <c r="A1" s="3" t="s">
        <v>27</v>
      </c>
    </row>
    <row r="2" spans="1:5" x14ac:dyDescent="0.3">
      <c r="A2" s="3" t="s">
        <v>105</v>
      </c>
    </row>
    <row r="3" spans="1:5" ht="34.200000000000003" customHeight="1" x14ac:dyDescent="0.3">
      <c r="A3" s="1"/>
      <c r="B3" s="2"/>
      <c r="C3" s="2"/>
      <c r="E3" s="2"/>
    </row>
    <row r="4" spans="1:5" ht="160.19999999999999" customHeight="1" x14ac:dyDescent="0.3">
      <c r="A4" s="5" t="s">
        <v>104</v>
      </c>
      <c r="B4" s="10" t="s">
        <v>106</v>
      </c>
      <c r="C4" s="6" t="s">
        <v>107</v>
      </c>
      <c r="E4" s="2"/>
    </row>
    <row r="6" spans="1:5" x14ac:dyDescent="0.3">
      <c r="A6" s="4" t="s">
        <v>28</v>
      </c>
      <c r="B6" s="2"/>
    </row>
    <row r="7" spans="1:5" ht="62.4" x14ac:dyDescent="0.3">
      <c r="A7" s="2" t="s">
        <v>31</v>
      </c>
      <c r="B7" s="2"/>
    </row>
  </sheetData>
  <sheetProtection algorithmName="SHA-512" hashValue="CD/S3Ymk0qGD1IRYLdFk0vzvI3Eitlh/+KCMLeQ81dQF3NMMZDioTKaDONQZWxoReyVIQETBVE+B8UrZLxMSYQ==" saltValue="APA57GRJySPom/wH6v1TPQ==" spinCount="100000" sheet="1" objects="1" scenarios="1"/>
  <pageMargins left="0.7" right="0.7" top="0.75" bottom="0.75" header="0.3" footer="0.3"/>
  <pageSetup scale="47"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DF2B5A99C7764A954F99BC5B462DB4" ma:contentTypeVersion="18" ma:contentTypeDescription="Create a new document." ma:contentTypeScope="" ma:versionID="c1adba890bfc7a0a0c2329f48a707e82">
  <xsd:schema xmlns:xsd="http://www.w3.org/2001/XMLSchema" xmlns:xs="http://www.w3.org/2001/XMLSchema" xmlns:p="http://schemas.microsoft.com/office/2006/metadata/properties" xmlns:ns2="5e68834b-06d1-4875-8148-3c25d087b31a" xmlns:ns3="4e1d08b5-d781-4b6f-baba-8db2e2a899b1" targetNamespace="http://schemas.microsoft.com/office/2006/metadata/properties" ma:root="true" ma:fieldsID="5703abc849a48eec4a3eea9bca00a653" ns2:_="" ns3:_="">
    <xsd:import namespace="5e68834b-06d1-4875-8148-3c25d087b31a"/>
    <xsd:import namespace="4e1d08b5-d781-4b6f-baba-8db2e2a899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8834b-06d1-4875-8148-3c25d087b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82b08e0-afd2-4516-a7d3-7205bbf190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1d08b5-d781-4b6f-baba-8db2e2a899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63daf0-880e-4bc0-8188-7f41a57f643d}" ma:internalName="TaxCatchAll" ma:showField="CatchAllData" ma:web="4e1d08b5-d781-4b6f-baba-8db2e2a899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68834b-06d1-4875-8148-3c25d087b31a">
      <Terms xmlns="http://schemas.microsoft.com/office/infopath/2007/PartnerControls"/>
    </lcf76f155ced4ddcb4097134ff3c332f>
    <TaxCatchAll xmlns="4e1d08b5-d781-4b6f-baba-8db2e2a899b1" xsi:nil="true"/>
    <SharedWithUsers xmlns="4e1d08b5-d781-4b6f-baba-8db2e2a899b1">
      <UserInfo>
        <DisplayName>Antonia Massinger</DisplayName>
        <AccountId>17098</AccountId>
        <AccountType/>
      </UserInfo>
      <UserInfo>
        <DisplayName>Jo Ann Muramoto</DisplayName>
        <AccountId>61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C6FB1E-923D-4DAD-88F4-D818DCBF7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8834b-06d1-4875-8148-3c25d087b31a"/>
    <ds:schemaRef ds:uri="4e1d08b5-d781-4b6f-baba-8db2e2a899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860CF-78B9-4FA1-833F-F773C4AD5334}">
  <ds:schemaRefs>
    <ds:schemaRef ds:uri="http://schemas.microsoft.com/office/2006/metadata/properties"/>
    <ds:schemaRef ds:uri="http://schemas.microsoft.com/office/infopath/2007/PartnerControls"/>
    <ds:schemaRef ds:uri="5e68834b-06d1-4875-8148-3c25d087b31a"/>
    <ds:schemaRef ds:uri="4e1d08b5-d781-4b6f-baba-8db2e2a899b1"/>
  </ds:schemaRefs>
</ds:datastoreItem>
</file>

<file path=customXml/itemProps3.xml><?xml version="1.0" encoding="utf-8"?>
<ds:datastoreItem xmlns:ds="http://schemas.openxmlformats.org/officeDocument/2006/customXml" ds:itemID="{EF891F0F-0764-464D-9989-EDDA22DBE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2021</vt:lpstr>
      <vt:lpstr>2022</vt:lpstr>
      <vt:lpstr>2023</vt:lpstr>
      <vt:lpstr>2024</vt:lpstr>
      <vt:lpstr>2025</vt:lpstr>
      <vt:lpstr>Grading System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Jordan Mora</cp:lastModifiedBy>
  <cp:revision/>
  <cp:lastPrinted>2025-09-08T14:57:55Z</cp:lastPrinted>
  <dcterms:created xsi:type="dcterms:W3CDTF">2022-08-03T16:00:07Z</dcterms:created>
  <dcterms:modified xsi:type="dcterms:W3CDTF">2025-11-14T16:40:12Z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0x0101004EDF2B5A99C7764A954F99BC5B462DB4</vt:lpwstr>
  </property>
  <property fmtid="{D5CDD505-2E9C-101B-9397-08002B2CF9AE}" pid="3" name="MediaServiceImageTags">
    <vt:lpwstr/>
  </property>
</Properties>
</file>