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aFeuerhake\2024\sotw\Final datafiles\"/>
    </mc:Choice>
  </mc:AlternateContent>
  <xr:revisionPtr revIDLastSave="0" documentId="8_{B7FB42A1-4202-472F-BFAF-667C5142DDAD}" xr6:coauthVersionLast="47" xr6:coauthVersionMax="47" xr10:uidLastSave="{00000000-0000-0000-0000-000000000000}"/>
  <bookViews>
    <workbookView xWindow="-108" yWindow="-108" windowWidth="23256" windowHeight="12456" xr2:uid="{F5152051-2767-CD45-AF93-F463849A8A7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P49" i="1"/>
  <c r="Q48" i="1"/>
  <c r="P48" i="1"/>
  <c r="Q47" i="1"/>
  <c r="P47" i="1"/>
  <c r="Q46" i="1"/>
  <c r="P46" i="1"/>
  <c r="Q45" i="1"/>
  <c r="P45" i="1"/>
  <c r="Q44" i="1"/>
  <c r="Q42" i="1"/>
  <c r="Q41" i="1"/>
  <c r="Q40" i="1"/>
  <c r="P41" i="1"/>
  <c r="P40" i="1"/>
  <c r="Q38" i="1"/>
  <c r="Q37" i="1"/>
  <c r="Q36" i="1"/>
  <c r="P37" i="1"/>
  <c r="P36" i="1"/>
  <c r="M36" i="1"/>
  <c r="Q33" i="1"/>
  <c r="Q32" i="1"/>
  <c r="L34" i="1" l="1"/>
  <c r="M49" i="1"/>
  <c r="M48" i="1"/>
  <c r="M47" i="1"/>
  <c r="M46" i="1"/>
  <c r="M45" i="1"/>
  <c r="M16" i="1"/>
  <c r="M15" i="1"/>
  <c r="M10" i="1"/>
  <c r="M9" i="1"/>
  <c r="M41" i="1"/>
  <c r="M40" i="1"/>
  <c r="M37" i="1"/>
  <c r="N49" i="1" l="1"/>
  <c r="N48" i="1"/>
  <c r="N47" i="1"/>
  <c r="N46" i="1"/>
  <c r="N45" i="1"/>
  <c r="N44" i="1"/>
  <c r="N42" i="1"/>
  <c r="N41" i="1"/>
  <c r="N40" i="1"/>
  <c r="N38" i="1"/>
  <c r="N37" i="1"/>
  <c r="N36" i="1"/>
  <c r="N33" i="1"/>
  <c r="N32" i="1"/>
  <c r="K49" i="1"/>
  <c r="K48" i="1"/>
  <c r="K47" i="1"/>
  <c r="K46" i="1"/>
  <c r="K45" i="1"/>
  <c r="K44" i="1"/>
  <c r="J49" i="1"/>
  <c r="J48" i="1"/>
  <c r="J47" i="1"/>
  <c r="J46" i="1"/>
  <c r="J45" i="1"/>
  <c r="K41" i="1"/>
  <c r="K40" i="1"/>
  <c r="K37" i="1"/>
  <c r="K36" i="1"/>
  <c r="I42" i="1" l="1"/>
  <c r="K42" i="1" s="1"/>
  <c r="I38" i="1"/>
  <c r="K38" i="1" s="1"/>
  <c r="I12" i="1" l="1"/>
  <c r="I17" i="1"/>
  <c r="J16" i="1" s="1"/>
  <c r="J41" i="1"/>
  <c r="J40" i="1"/>
  <c r="J37" i="1"/>
  <c r="J36" i="1"/>
  <c r="J33" i="1"/>
  <c r="J32" i="1"/>
  <c r="C61" i="1"/>
  <c r="C33" i="1"/>
  <c r="C32" i="1"/>
  <c r="C16" i="1"/>
  <c r="C15" i="1"/>
  <c r="C10" i="1"/>
  <c r="C9" i="1"/>
  <c r="E61" i="1"/>
  <c r="E33" i="1"/>
  <c r="E32" i="1"/>
  <c r="E10" i="1"/>
  <c r="E9" i="1"/>
  <c r="B13" i="1"/>
  <c r="J9" i="1" l="1"/>
  <c r="I13" i="1"/>
  <c r="J10" i="1"/>
  <c r="J15" i="1"/>
  <c r="H15" i="1"/>
  <c r="H16" i="1"/>
  <c r="D17" i="1"/>
  <c r="H49" i="1"/>
  <c r="H48" i="1"/>
  <c r="H47" i="1"/>
  <c r="H46" i="1"/>
  <c r="H45" i="1"/>
  <c r="H44" i="1"/>
  <c r="G44" i="1"/>
  <c r="H42" i="1"/>
  <c r="H38" i="1"/>
  <c r="H41" i="1"/>
  <c r="H40" i="1"/>
  <c r="H37" i="1"/>
  <c r="H36" i="1"/>
  <c r="G49" i="1"/>
  <c r="G48" i="1"/>
  <c r="G47" i="1"/>
  <c r="G46" i="1"/>
  <c r="G45" i="1"/>
  <c r="G41" i="1"/>
  <c r="G40" i="1"/>
  <c r="G37" i="1"/>
  <c r="G36" i="1"/>
  <c r="G33" i="1"/>
  <c r="G32" i="1"/>
  <c r="F64" i="1"/>
  <c r="G64" i="1" s="1"/>
  <c r="H17" i="1" l="1"/>
  <c r="E16" i="1"/>
  <c r="E15" i="1"/>
  <c r="G61" i="1"/>
  <c r="G62" i="1"/>
  <c r="G63" i="1"/>
  <c r="G16" i="1"/>
  <c r="G15" i="1"/>
  <c r="G10" i="1"/>
  <c r="G9" i="1"/>
</calcChain>
</file>

<file path=xl/sharedStrings.xml><?xml version="1.0" encoding="utf-8"?>
<sst xmlns="http://schemas.openxmlformats.org/spreadsheetml/2006/main" count="174" uniqueCount="81">
  <si>
    <t>2024 State of the Waters: Cape Cod</t>
  </si>
  <si>
    <t>Summary of Grades for 2019 -2023</t>
  </si>
  <si>
    <t>Note: years refer to the year in which the State of the Waters report was issued.</t>
  </si>
  <si>
    <t>COASTAL EMBAYMENTS AND STATIONS</t>
  </si>
  <si>
    <t>2019 Grades</t>
  </si>
  <si>
    <t>2020  Grades</t>
  </si>
  <si>
    <t>2021 Grades</t>
  </si>
  <si>
    <t>2022 Grades</t>
  </si>
  <si>
    <t>2023 Grades</t>
  </si>
  <si>
    <t>No.</t>
  </si>
  <si>
    <t>% of graded embayments</t>
  </si>
  <si>
    <t>Embayments</t>
  </si>
  <si>
    <t>Acceptable:</t>
  </si>
  <si>
    <t>Unacceptable:</t>
  </si>
  <si>
    <t>No Data:</t>
  </si>
  <si>
    <t>Total graded Embayments:</t>
  </si>
  <si>
    <t>Total:</t>
  </si>
  <si>
    <t>Embayment Stations</t>
  </si>
  <si>
    <t>% of graded stations</t>
  </si>
  <si>
    <t>%</t>
  </si>
  <si>
    <t>Change from 2020</t>
  </si>
  <si>
    <t>Unacceptable</t>
  </si>
  <si>
    <t>Total graded Stations:</t>
  </si>
  <si>
    <t>Notes:</t>
  </si>
  <si>
    <t>Station grades:</t>
  </si>
  <si>
    <t>Station grades were based on a 5-year moving average of Eutrophic Index scores as follows:</t>
  </si>
  <si>
    <t>2023 grades used 2018-2022 data, with some exceptions where data were not available due to COVID or other reasons.</t>
  </si>
  <si>
    <t>2022 grades used 2017-2021 data, with some exceptions (e.g., Harwich, Waquoit Bay) where data in this date range were not available due to COVID or other reasons.</t>
  </si>
  <si>
    <t>2021 grades used 2016-2020 data, with some exceptions (e.g., Harwich) where data in this date range were not available.</t>
  </si>
  <si>
    <t>2020 grades used 2015-2019 data, with some exceptions where data in this date range were not available.</t>
  </si>
  <si>
    <t>2019 grades largely utilized station data from 2013-2017, with some exceptions made to use older data for stations not recently monitored.</t>
  </si>
  <si>
    <t>Embayment grades:</t>
  </si>
  <si>
    <t>An embayment was graded as Acceptable only if all graded stations in that embayment were Acceptable.</t>
  </si>
  <si>
    <t>An embayment was graded as Unacceptable if one or more graded stations in that embayment were Unacceptable.</t>
  </si>
  <si>
    <t>PONDS</t>
  </si>
  <si>
    <t>2024 Grades</t>
  </si>
  <si>
    <t>Final grades based on CTI and cyanobacteria grades</t>
  </si>
  <si>
    <t>% of all 109 graded ponds</t>
  </si>
  <si>
    <t>% of all 151 graded ponds</t>
  </si>
  <si>
    <t>% of all 139 graded ponds</t>
  </si>
  <si>
    <t>% of all 138 graded ponds</t>
  </si>
  <si>
    <t>Total graded Ponds:</t>
  </si>
  <si>
    <t>Ponds with enough water quality data to calculate Carlson Trophic Index (CTI) grades</t>
  </si>
  <si>
    <t>% of ponds w/CTI grades</t>
  </si>
  <si>
    <t>% of all 109  graded ponds</t>
  </si>
  <si>
    <t>Total with CTI grades:</t>
  </si>
  <si>
    <t>Ponds with Cyanobacteria data that enabled grading</t>
  </si>
  <si>
    <t>NA</t>
  </si>
  <si>
    <t>% of ponds w/Cyano grades</t>
  </si>
  <si>
    <t>Total with Cyano grades:</t>
  </si>
  <si>
    <t>Breakdown of Ponds with both CTI and Cyano grades:</t>
  </si>
  <si>
    <t>% of ponds w/both grades</t>
  </si>
  <si>
    <t>Ponds with both CTI and Cyano grades:</t>
  </si>
  <si>
    <t>Both CTI and Cyano were Acceptable:</t>
  </si>
  <si>
    <t>Either CTI or Cyano was Unacceptable:</t>
  </si>
  <si>
    <t>Where CTI and Cyano grades differed, the Final Unacceptable grade was due to Cyano being Unacceptable:</t>
  </si>
  <si>
    <t>Where CTI and Cyano grades differed, the Final Unacceptable grade was due to CTI being Unacceptable:</t>
  </si>
  <si>
    <t>Both CTI and Cyano were Unacceptable:</t>
  </si>
  <si>
    <t>The greater number of ponds graded in the 2019 report reflects a wide range of years of water quality data used for grading (e.g.,the oldest data were from 2003 and the most recent data were from 2017.</t>
  </si>
  <si>
    <t>From the 2020 report on, data quality requirements for water quality data used for Carlson Trophic Index scoring were tightened : at least 3 years of data from a given year which moves up each year.</t>
  </si>
  <si>
    <t xml:space="preserve">Examples: in the 2020 report, water quality data used for Carlson Trophic Index scoring and grading required at least 3 years of data from 2015 on. </t>
  </si>
  <si>
    <t>In 2021, water quality data used for Carlson Trophic Index scoring and grading required at least 3 years of data from 2016 on.</t>
  </si>
  <si>
    <t>In 2022, water quality data used for Carlson Trophic Index scoring and grading required at least 3 years of data from 2017 on.</t>
  </si>
  <si>
    <t>In 2023, water quality data used for Carlson Trophic Index scoring and grading required at least 3 years of data from 2018 on.</t>
  </si>
  <si>
    <t xml:space="preserve">In 2024, water quality data used for Carlson Trophic Index scoring and grading required at least 3 years of data from 2019 on. </t>
  </si>
  <si>
    <t>PUBLIC WATER SUPPLIES</t>
  </si>
  <si>
    <t xml:space="preserve">%  </t>
  </si>
  <si>
    <t>% of graded PWSs</t>
  </si>
  <si>
    <t>Comments</t>
  </si>
  <si>
    <t>Excellent</t>
  </si>
  <si>
    <t>10 had detectable PFAS6 but met the new PFAS6 MCL; 6 had no detectable PFAS6.</t>
  </si>
  <si>
    <t xml:space="preserve">10 had detectable PFAS6 but met the PFAS6 MCL. </t>
  </si>
  <si>
    <t>Good</t>
  </si>
  <si>
    <t>Poor</t>
  </si>
  <si>
    <t>Total graded Public Water Supplies:</t>
  </si>
  <si>
    <t>In the 2019 and 2020 reports, only two grade levels were possible: Excellent and Poor.</t>
  </si>
  <si>
    <t>In the 2021 report, three grade levels were possible: Excellent, Good, and Poor. The change in grading reflects the wider range of results reported by public water suppliers in their 2020 Consumer Confidence Reports.</t>
  </si>
  <si>
    <t>The change in grading reflects the wider range of results reported by public water suppliers in their 2020 Consumer Confidence Reports.</t>
  </si>
  <si>
    <t>In the 2022 report, the same three grading levels were used. PWSs that had detectable PFAS6 but met the state's PFAS6 MCL were marked with an asterisk on the map.</t>
  </si>
  <si>
    <t>1 had detectable PFAS6 but met the PFAS6 MCL</t>
  </si>
  <si>
    <t>Not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</si>
</sst>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top"/>
    </xf>
    <xf numFmtId="9" fontId="2" fillId="0" borderId="9" xfId="0" applyNumberFormat="1" applyFont="1" applyBorder="1" applyAlignment="1">
      <alignment horizontal="right" vertical="top" wrapText="1"/>
    </xf>
    <xf numFmtId="9" fontId="2" fillId="0" borderId="10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/>
    </xf>
    <xf numFmtId="9" fontId="2" fillId="0" borderId="5" xfId="0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9" fontId="2" fillId="0" borderId="0" xfId="0" applyNumberFormat="1" applyFont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9" fontId="1" fillId="0" borderId="5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9" fontId="1" fillId="0" borderId="0" xfId="0" applyNumberFormat="1" applyFont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right" vertical="top"/>
    </xf>
    <xf numFmtId="9" fontId="2" fillId="0" borderId="16" xfId="0" applyNumberFormat="1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9" fontId="2" fillId="0" borderId="17" xfId="0" applyNumberFormat="1" applyFont="1" applyBorder="1" applyAlignment="1">
      <alignment horizontal="right" vertical="top" wrapText="1"/>
    </xf>
    <xf numFmtId="164" fontId="2" fillId="0" borderId="16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top"/>
    </xf>
    <xf numFmtId="9" fontId="2" fillId="0" borderId="9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right" vertical="top"/>
    </xf>
    <xf numFmtId="9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9" fontId="1" fillId="0" borderId="17" xfId="0" applyNumberFormat="1" applyFont="1" applyBorder="1" applyAlignment="1">
      <alignment horizontal="right" vertical="top" wrapText="1"/>
    </xf>
    <xf numFmtId="1" fontId="1" fillId="0" borderId="16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14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9" fontId="2" fillId="0" borderId="10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4" fillId="0" borderId="0" xfId="0" applyFont="1" applyAlignment="1">
      <alignment horizontal="left" vertical="top" wrapText="1"/>
    </xf>
    <xf numFmtId="9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 wrapText="1"/>
    </xf>
    <xf numFmtId="9" fontId="2" fillId="0" borderId="6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9" fontId="2" fillId="0" borderId="3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9" fontId="2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1" fontId="2" fillId="0" borderId="0" xfId="0" applyNumberFormat="1" applyFont="1" applyAlignment="1">
      <alignment horizontal="right" vertical="top"/>
    </xf>
    <xf numFmtId="0" fontId="2" fillId="0" borderId="5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9" fontId="2" fillId="0" borderId="6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/>
    </xf>
    <xf numFmtId="9" fontId="1" fillId="0" borderId="6" xfId="0" applyNumberFormat="1" applyFont="1" applyBorder="1" applyAlignment="1">
      <alignment horizontal="right" vertical="top" wrapText="1"/>
    </xf>
    <xf numFmtId="9" fontId="1" fillId="0" borderId="6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164" fontId="2" fillId="0" borderId="21" xfId="0" applyNumberFormat="1" applyFont="1" applyBorder="1" applyAlignment="1">
      <alignment vertical="top"/>
    </xf>
    <xf numFmtId="9" fontId="2" fillId="0" borderId="22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9" fontId="2" fillId="0" borderId="13" xfId="0" applyNumberFormat="1" applyFont="1" applyBorder="1" applyAlignment="1">
      <alignment horizontal="right" vertical="top"/>
    </xf>
    <xf numFmtId="9" fontId="2" fillId="0" borderId="25" xfId="0" applyNumberFormat="1" applyFont="1" applyBorder="1" applyAlignment="1">
      <alignment horizontal="right" vertical="top"/>
    </xf>
    <xf numFmtId="9" fontId="2" fillId="0" borderId="24" xfId="0" applyNumberFormat="1" applyFont="1" applyBorder="1" applyAlignment="1">
      <alignment horizontal="right" vertical="top" wrapText="1"/>
    </xf>
    <xf numFmtId="0" fontId="1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9" fontId="2" fillId="0" borderId="17" xfId="0" applyNumberFormat="1" applyFont="1" applyBorder="1" applyAlignment="1">
      <alignment horizontal="right" vertical="top"/>
    </xf>
    <xf numFmtId="9" fontId="2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1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/>
    </xf>
    <xf numFmtId="164" fontId="2" fillId="0" borderId="22" xfId="0" applyNumberFormat="1" applyFont="1" applyBorder="1" applyAlignment="1">
      <alignment vertical="top"/>
    </xf>
    <xf numFmtId="9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1" fillId="0" borderId="29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 wrapText="1"/>
    </xf>
    <xf numFmtId="0" fontId="2" fillId="0" borderId="26" xfId="0" applyFont="1" applyBorder="1" applyAlignment="1">
      <alignment horizontal="right" vertical="top"/>
    </xf>
    <xf numFmtId="164" fontId="2" fillId="0" borderId="13" xfId="0" applyNumberFormat="1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 wrapText="1"/>
    </xf>
    <xf numFmtId="9" fontId="2" fillId="0" borderId="13" xfId="0" applyNumberFormat="1" applyFont="1" applyBorder="1" applyAlignment="1">
      <alignment horizontal="right" vertical="top" wrapText="1"/>
    </xf>
    <xf numFmtId="0" fontId="2" fillId="0" borderId="31" xfId="0" applyFont="1" applyBorder="1" applyAlignment="1">
      <alignment horizontal="right" vertical="top"/>
    </xf>
    <xf numFmtId="9" fontId="2" fillId="0" borderId="25" xfId="0" applyNumberFormat="1" applyFont="1" applyBorder="1" applyAlignment="1">
      <alignment horizontal="right" vertical="top" wrapText="1"/>
    </xf>
    <xf numFmtId="0" fontId="2" fillId="0" borderId="27" xfId="0" applyFont="1" applyBorder="1" applyAlignment="1">
      <alignment horizontal="right" vertical="top"/>
    </xf>
    <xf numFmtId="9" fontId="2" fillId="0" borderId="18" xfId="0" applyNumberFormat="1" applyFont="1" applyBorder="1" applyAlignment="1">
      <alignment horizontal="right" vertical="top" wrapText="1"/>
    </xf>
    <xf numFmtId="0" fontId="3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9" fontId="2" fillId="0" borderId="24" xfId="0" applyNumberFormat="1" applyFont="1" applyBorder="1" applyAlignment="1">
      <alignment horizontal="right" vertical="top"/>
    </xf>
    <xf numFmtId="9" fontId="1" fillId="0" borderId="25" xfId="0" applyNumberFormat="1" applyFont="1" applyBorder="1" applyAlignment="1">
      <alignment horizontal="right" vertical="top"/>
    </xf>
    <xf numFmtId="0" fontId="2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0" fontId="2" fillId="0" borderId="10" xfId="0" applyFont="1" applyBorder="1"/>
    <xf numFmtId="0" fontId="2" fillId="0" borderId="11" xfId="0" applyFont="1" applyBorder="1"/>
    <xf numFmtId="0" fontId="2" fillId="0" borderId="26" xfId="0" applyFont="1" applyBorder="1"/>
    <xf numFmtId="0" fontId="2" fillId="0" borderId="13" xfId="0" applyFont="1" applyBorder="1"/>
    <xf numFmtId="0" fontId="6" fillId="0" borderId="26" xfId="0" applyFont="1" applyBorder="1"/>
    <xf numFmtId="9" fontId="2" fillId="0" borderId="0" xfId="0" applyNumberFormat="1" applyFont="1"/>
    <xf numFmtId="0" fontId="1" fillId="0" borderId="26" xfId="0" applyFont="1" applyBorder="1"/>
    <xf numFmtId="0" fontId="2" fillId="0" borderId="27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27" xfId="0" applyFont="1" applyBorder="1"/>
    <xf numFmtId="0" fontId="1" fillId="0" borderId="29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3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9" fontId="2" fillId="0" borderId="13" xfId="0" applyNumberFormat="1" applyFont="1" applyBorder="1"/>
    <xf numFmtId="0" fontId="1" fillId="0" borderId="31" xfId="0" applyFont="1" applyBorder="1"/>
    <xf numFmtId="9" fontId="2" fillId="0" borderId="6" xfId="0" applyNumberFormat="1" applyFont="1" applyBorder="1"/>
    <xf numFmtId="9" fontId="2" fillId="0" borderId="25" xfId="0" applyNumberFormat="1" applyFont="1" applyBorder="1"/>
    <xf numFmtId="0" fontId="2" fillId="0" borderId="30" xfId="0" applyFont="1" applyBorder="1" applyAlignment="1">
      <alignment horizontal="right" vertical="top" wrapText="1"/>
    </xf>
    <xf numFmtId="9" fontId="2" fillId="0" borderId="17" xfId="0" applyNumberFormat="1" applyFont="1" applyBorder="1"/>
    <xf numFmtId="9" fontId="2" fillId="0" borderId="18" xfId="0" applyNumberFormat="1" applyFont="1" applyBorder="1"/>
    <xf numFmtId="0" fontId="2" fillId="0" borderId="13" xfId="0" applyFont="1" applyBorder="1" applyAlignment="1">
      <alignment wrapText="1"/>
    </xf>
    <xf numFmtId="0" fontId="2" fillId="0" borderId="26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7AC5-5848-A64A-BF74-F1F9B5A84020}">
  <sheetPr>
    <pageSetUpPr fitToPage="1"/>
  </sheetPr>
  <dimension ref="A1:Q72"/>
  <sheetViews>
    <sheetView tabSelected="1" zoomScaleNormal="100" workbookViewId="0">
      <selection activeCell="N25" sqref="N25"/>
    </sheetView>
  </sheetViews>
  <sheetFormatPr defaultColWidth="11" defaultRowHeight="15.6" x14ac:dyDescent="0.3"/>
  <cols>
    <col min="1" max="1" width="28.296875" style="4" customWidth="1"/>
    <col min="2" max="2" width="10.796875" style="1"/>
    <col min="3" max="3" width="11.796875" style="1" customWidth="1"/>
    <col min="4" max="4" width="10.796875" style="1"/>
    <col min="5" max="5" width="11.796875" style="1" customWidth="1"/>
    <col min="6" max="6" width="10.796875" style="1"/>
    <col min="7" max="7" width="11.796875" style="3" customWidth="1"/>
    <col min="8" max="8" width="10.796875" style="2"/>
    <col min="9" max="9" width="10.796875" style="1"/>
    <col min="10" max="10" width="11.796875" style="1" customWidth="1"/>
    <col min="11" max="11" width="14.5" customWidth="1"/>
    <col min="12" max="13" width="10.796875" style="1"/>
    <col min="14" max="14" width="15.69921875" style="1" customWidth="1"/>
    <col min="17" max="17" width="15.69921875" customWidth="1"/>
  </cols>
  <sheetData>
    <row r="1" spans="1:15" x14ac:dyDescent="0.3">
      <c r="A1" s="44" t="s">
        <v>0</v>
      </c>
      <c r="B1" s="40"/>
      <c r="C1" s="40"/>
      <c r="D1" s="40"/>
      <c r="E1" s="45">
        <v>45523</v>
      </c>
      <c r="F1" s="40"/>
      <c r="G1" s="46"/>
      <c r="H1" s="47"/>
      <c r="I1" s="40"/>
      <c r="J1" s="40"/>
      <c r="K1" s="41"/>
    </row>
    <row r="2" spans="1:15" x14ac:dyDescent="0.3">
      <c r="A2" s="44" t="s">
        <v>1</v>
      </c>
      <c r="B2" s="40"/>
      <c r="C2" s="40"/>
      <c r="D2" s="40"/>
      <c r="E2" s="45"/>
      <c r="F2" s="40"/>
      <c r="G2" s="46"/>
      <c r="H2" s="47"/>
      <c r="I2" s="40"/>
      <c r="J2" s="40"/>
      <c r="K2" s="41"/>
    </row>
    <row r="3" spans="1:15" x14ac:dyDescent="0.3">
      <c r="A3" s="48"/>
      <c r="B3" s="40"/>
      <c r="C3" s="40"/>
      <c r="D3" s="40"/>
      <c r="E3" s="40"/>
      <c r="F3" s="40"/>
      <c r="G3" s="46"/>
      <c r="H3" s="47"/>
      <c r="I3" s="40"/>
      <c r="J3" s="40"/>
      <c r="K3" s="41"/>
    </row>
    <row r="4" spans="1:15" x14ac:dyDescent="0.3">
      <c r="A4" s="48" t="s">
        <v>2</v>
      </c>
      <c r="B4" s="40"/>
      <c r="C4" s="40"/>
      <c r="D4" s="40"/>
      <c r="E4" s="40"/>
      <c r="F4" s="40"/>
      <c r="G4" s="49"/>
      <c r="H4" s="47"/>
      <c r="I4" s="40"/>
      <c r="J4" s="40"/>
      <c r="K4" s="41"/>
    </row>
    <row r="5" spans="1:15" x14ac:dyDescent="0.3">
      <c r="A5" s="48"/>
      <c r="B5" s="40"/>
      <c r="C5" s="40"/>
      <c r="D5" s="40"/>
      <c r="E5" s="40"/>
      <c r="F5" s="40"/>
      <c r="G5" s="49"/>
      <c r="H5" s="47"/>
      <c r="I5" s="40"/>
      <c r="J5" s="40"/>
      <c r="K5" s="41"/>
    </row>
    <row r="6" spans="1:15" ht="31.2" x14ac:dyDescent="0.3">
      <c r="A6" s="50" t="s">
        <v>3</v>
      </c>
      <c r="B6" s="51" t="s">
        <v>4</v>
      </c>
      <c r="C6" s="52"/>
      <c r="D6" s="53" t="s">
        <v>5</v>
      </c>
      <c r="E6" s="54"/>
      <c r="F6" s="51" t="s">
        <v>6</v>
      </c>
      <c r="G6" s="55"/>
      <c r="H6" s="56"/>
      <c r="I6" s="53" t="s">
        <v>7</v>
      </c>
      <c r="J6" s="98"/>
      <c r="K6" s="57"/>
      <c r="L6" s="131" t="s">
        <v>8</v>
      </c>
      <c r="M6" s="132"/>
      <c r="N6" s="133"/>
      <c r="O6" s="163" t="s">
        <v>35</v>
      </c>
    </row>
    <row r="7" spans="1:15" ht="31.2" x14ac:dyDescent="0.3">
      <c r="A7" s="5"/>
      <c r="B7" s="30" t="s">
        <v>9</v>
      </c>
      <c r="C7" s="6" t="s">
        <v>10</v>
      </c>
      <c r="D7" s="30" t="s">
        <v>9</v>
      </c>
      <c r="E7" s="6" t="s">
        <v>10</v>
      </c>
      <c r="F7" s="30" t="s">
        <v>9</v>
      </c>
      <c r="G7" s="7" t="s">
        <v>10</v>
      </c>
      <c r="H7" s="8"/>
      <c r="I7" s="30" t="s">
        <v>9</v>
      </c>
      <c r="J7" s="7" t="s">
        <v>10</v>
      </c>
      <c r="K7" s="39"/>
      <c r="L7" s="30" t="s">
        <v>9</v>
      </c>
      <c r="M7" s="7" t="s">
        <v>10</v>
      </c>
      <c r="N7" s="133"/>
      <c r="O7" t="s">
        <v>80</v>
      </c>
    </row>
    <row r="8" spans="1:15" x14ac:dyDescent="0.3">
      <c r="A8" s="9" t="s">
        <v>11</v>
      </c>
      <c r="B8" s="10"/>
      <c r="C8" s="11"/>
      <c r="D8" s="10"/>
      <c r="E8" s="11"/>
      <c r="F8" s="10"/>
      <c r="G8" s="14"/>
      <c r="H8" s="69"/>
      <c r="I8" s="13"/>
      <c r="J8" s="13"/>
      <c r="K8" s="42"/>
      <c r="L8" s="134"/>
      <c r="N8" s="135"/>
    </row>
    <row r="9" spans="1:15" x14ac:dyDescent="0.3">
      <c r="A9" s="12" t="s">
        <v>12</v>
      </c>
      <c r="B9" s="10">
        <v>15</v>
      </c>
      <c r="C9" s="11">
        <f>B9/B12</f>
        <v>0.31914893617021278</v>
      </c>
      <c r="D9" s="13">
        <v>10</v>
      </c>
      <c r="E9" s="11">
        <f>D9/D12</f>
        <v>0.20833333333333334</v>
      </c>
      <c r="F9" s="10">
        <v>6</v>
      </c>
      <c r="G9" s="14">
        <f>F9/F12</f>
        <v>0.1276595744680851</v>
      </c>
      <c r="H9" s="15"/>
      <c r="I9" s="13">
        <v>5</v>
      </c>
      <c r="J9" s="60">
        <f>I9/I12</f>
        <v>0.10416666666666667</v>
      </c>
      <c r="K9" s="42"/>
      <c r="L9" s="136">
        <v>5</v>
      </c>
      <c r="M9" s="137">
        <f>L9/L12</f>
        <v>0.10416666666666667</v>
      </c>
      <c r="N9" s="135"/>
    </row>
    <row r="10" spans="1:15" x14ac:dyDescent="0.3">
      <c r="A10" s="12" t="s">
        <v>13</v>
      </c>
      <c r="B10" s="10">
        <v>32</v>
      </c>
      <c r="C10" s="11">
        <f>B10/B12</f>
        <v>0.68085106382978722</v>
      </c>
      <c r="D10" s="13">
        <v>38</v>
      </c>
      <c r="E10" s="11">
        <f>D10/D12</f>
        <v>0.79166666666666663</v>
      </c>
      <c r="F10" s="10">
        <v>41</v>
      </c>
      <c r="G10" s="14">
        <f>F10/F12</f>
        <v>0.87234042553191493</v>
      </c>
      <c r="H10" s="15"/>
      <c r="I10" s="13">
        <v>43</v>
      </c>
      <c r="J10" s="60">
        <f>I10/I12</f>
        <v>0.89583333333333337</v>
      </c>
      <c r="K10" s="42"/>
      <c r="L10" s="134">
        <v>43</v>
      </c>
      <c r="M10" s="137">
        <f>L10/L12</f>
        <v>0.89583333333333337</v>
      </c>
      <c r="N10" s="135"/>
    </row>
    <row r="11" spans="1:15" x14ac:dyDescent="0.3">
      <c r="A11" s="12" t="s">
        <v>14</v>
      </c>
      <c r="B11" s="10">
        <v>5</v>
      </c>
      <c r="C11" s="11"/>
      <c r="D11" s="13">
        <v>4</v>
      </c>
      <c r="E11" s="11"/>
      <c r="F11" s="10">
        <v>4</v>
      </c>
      <c r="G11" s="14"/>
      <c r="H11" s="15"/>
      <c r="I11" s="13">
        <v>5</v>
      </c>
      <c r="J11" s="60"/>
      <c r="K11" s="42"/>
      <c r="L11" s="134">
        <v>5</v>
      </c>
      <c r="M11" s="137"/>
      <c r="N11" s="135"/>
    </row>
    <row r="12" spans="1:15" x14ac:dyDescent="0.3">
      <c r="A12" s="9" t="s">
        <v>15</v>
      </c>
      <c r="B12" s="18">
        <v>47</v>
      </c>
      <c r="C12" s="17"/>
      <c r="D12" s="16">
        <v>48</v>
      </c>
      <c r="E12" s="17"/>
      <c r="F12" s="18">
        <v>47</v>
      </c>
      <c r="G12" s="19"/>
      <c r="H12" s="20"/>
      <c r="I12" s="16">
        <f>SUM(I9:I10)</f>
        <v>48</v>
      </c>
      <c r="J12" s="60"/>
      <c r="K12" s="42"/>
      <c r="L12" s="138">
        <v>48</v>
      </c>
      <c r="N12" s="135"/>
    </row>
    <row r="13" spans="1:15" x14ac:dyDescent="0.3">
      <c r="A13" s="21" t="s">
        <v>16</v>
      </c>
      <c r="B13" s="24">
        <f>SUM(B11:B12)</f>
        <v>52</v>
      </c>
      <c r="C13" s="23"/>
      <c r="D13" s="22">
        <v>52</v>
      </c>
      <c r="E13" s="23"/>
      <c r="F13" s="24">
        <v>51</v>
      </c>
      <c r="G13" s="25"/>
      <c r="H13" s="26"/>
      <c r="I13" s="22">
        <f>I12+I11</f>
        <v>53</v>
      </c>
      <c r="J13" s="94"/>
      <c r="K13" s="43"/>
      <c r="L13" s="139">
        <v>53</v>
      </c>
      <c r="M13" s="140"/>
      <c r="N13" s="141"/>
    </row>
    <row r="14" spans="1:15" ht="31.2" x14ac:dyDescent="0.3">
      <c r="A14" s="27" t="s">
        <v>17</v>
      </c>
      <c r="B14" s="30" t="s">
        <v>9</v>
      </c>
      <c r="C14" s="6" t="s">
        <v>18</v>
      </c>
      <c r="D14" s="28" t="s">
        <v>9</v>
      </c>
      <c r="E14" s="29" t="s">
        <v>19</v>
      </c>
      <c r="F14" s="30" t="s">
        <v>9</v>
      </c>
      <c r="G14" s="7" t="s">
        <v>18</v>
      </c>
      <c r="H14" s="31" t="s">
        <v>20</v>
      </c>
      <c r="I14" s="30" t="s">
        <v>9</v>
      </c>
      <c r="J14" s="7" t="s">
        <v>18</v>
      </c>
      <c r="K14" s="39"/>
      <c r="L14" s="30" t="s">
        <v>9</v>
      </c>
      <c r="M14" s="7" t="s">
        <v>18</v>
      </c>
      <c r="N14" s="135"/>
    </row>
    <row r="15" spans="1:15" x14ac:dyDescent="0.3">
      <c r="A15" s="12" t="s">
        <v>12</v>
      </c>
      <c r="B15" s="10">
        <v>54</v>
      </c>
      <c r="C15" s="11">
        <f>B15/B17</f>
        <v>0.35526315789473684</v>
      </c>
      <c r="D15" s="13">
        <v>46</v>
      </c>
      <c r="E15" s="11">
        <f>D15/D17</f>
        <v>0.30263157894736842</v>
      </c>
      <c r="F15" s="10">
        <v>64</v>
      </c>
      <c r="G15" s="14">
        <f>F15/F17</f>
        <v>0.32487309644670048</v>
      </c>
      <c r="H15" s="32">
        <f>F15-D15</f>
        <v>18</v>
      </c>
      <c r="I15" s="13">
        <v>60</v>
      </c>
      <c r="J15" s="60">
        <f>I15/I17</f>
        <v>0.31413612565445026</v>
      </c>
      <c r="K15" s="42"/>
      <c r="L15" s="134">
        <v>60</v>
      </c>
      <c r="M15" s="137">
        <f>L15/L17</f>
        <v>0.26548672566371684</v>
      </c>
      <c r="N15" s="135"/>
    </row>
    <row r="16" spans="1:15" x14ac:dyDescent="0.3">
      <c r="A16" s="12" t="s">
        <v>21</v>
      </c>
      <c r="B16" s="10">
        <v>98</v>
      </c>
      <c r="C16" s="11">
        <f>B16/B17</f>
        <v>0.64473684210526316</v>
      </c>
      <c r="D16" s="13">
        <v>106</v>
      </c>
      <c r="E16" s="11">
        <f>D16/D17</f>
        <v>0.69736842105263153</v>
      </c>
      <c r="F16" s="10">
        <v>133</v>
      </c>
      <c r="G16" s="14">
        <f>F16/F17</f>
        <v>0.67512690355329952</v>
      </c>
      <c r="H16" s="32">
        <f>F16-D16</f>
        <v>27</v>
      </c>
      <c r="I16" s="13">
        <v>131</v>
      </c>
      <c r="J16" s="60">
        <f>I16/I17</f>
        <v>0.68586387434554974</v>
      </c>
      <c r="K16" s="42"/>
      <c r="L16" s="134">
        <v>166</v>
      </c>
      <c r="M16" s="137">
        <f>L16/L17</f>
        <v>0.73451327433628322</v>
      </c>
      <c r="N16" s="135"/>
    </row>
    <row r="17" spans="1:17" x14ac:dyDescent="0.3">
      <c r="A17" s="33" t="s">
        <v>22</v>
      </c>
      <c r="B17" s="36">
        <v>152</v>
      </c>
      <c r="C17" s="35"/>
      <c r="D17" s="34">
        <f>SUM(D15:D16)</f>
        <v>152</v>
      </c>
      <c r="E17" s="35"/>
      <c r="F17" s="36">
        <v>197</v>
      </c>
      <c r="G17" s="37"/>
      <c r="H17" s="38">
        <f>F17-D17</f>
        <v>45</v>
      </c>
      <c r="I17" s="34">
        <f>SUM(I15:I16)</f>
        <v>191</v>
      </c>
      <c r="J17" s="94"/>
      <c r="K17" s="43"/>
      <c r="L17" s="142">
        <v>226</v>
      </c>
      <c r="M17" s="140"/>
      <c r="N17" s="141"/>
    </row>
    <row r="18" spans="1:17" x14ac:dyDescent="0.3">
      <c r="A18" s="58" t="s">
        <v>23</v>
      </c>
      <c r="B18" s="40"/>
      <c r="C18" s="59"/>
      <c r="D18" s="13"/>
      <c r="E18" s="60"/>
      <c r="F18" s="13"/>
      <c r="G18" s="14"/>
      <c r="H18" s="61"/>
      <c r="I18" s="40"/>
      <c r="J18" s="40"/>
      <c r="K18" s="41"/>
    </row>
    <row r="19" spans="1:17" x14ac:dyDescent="0.3">
      <c r="A19" s="58" t="s">
        <v>24</v>
      </c>
      <c r="B19" s="40"/>
      <c r="C19" s="59"/>
      <c r="D19" s="13"/>
      <c r="E19" s="60"/>
      <c r="F19" s="13"/>
      <c r="G19" s="14"/>
      <c r="H19" s="61"/>
      <c r="I19" s="40"/>
      <c r="J19" s="40"/>
      <c r="K19" s="41"/>
    </row>
    <row r="20" spans="1:17" x14ac:dyDescent="0.3">
      <c r="A20" s="40" t="s">
        <v>25</v>
      </c>
      <c r="B20" s="40"/>
      <c r="C20" s="59"/>
      <c r="D20" s="13"/>
      <c r="E20" s="60"/>
      <c r="F20" s="13"/>
      <c r="G20" s="14"/>
      <c r="H20" s="61"/>
      <c r="I20" s="40"/>
      <c r="J20" s="40"/>
      <c r="K20" s="41"/>
    </row>
    <row r="21" spans="1:17" x14ac:dyDescent="0.3">
      <c r="A21" s="40" t="s">
        <v>26</v>
      </c>
      <c r="B21" s="40"/>
      <c r="C21" s="59"/>
      <c r="D21" s="13"/>
      <c r="E21" s="60"/>
      <c r="F21" s="13"/>
      <c r="G21" s="14"/>
      <c r="H21" s="61"/>
      <c r="I21" s="40"/>
      <c r="J21" s="40"/>
      <c r="K21" s="41"/>
    </row>
    <row r="22" spans="1:17" x14ac:dyDescent="0.3">
      <c r="A22" s="40" t="s">
        <v>27</v>
      </c>
      <c r="B22" s="40"/>
      <c r="C22" s="59"/>
      <c r="D22" s="13"/>
      <c r="E22" s="60"/>
      <c r="F22" s="13"/>
      <c r="G22" s="14"/>
      <c r="H22" s="61"/>
      <c r="I22" s="40"/>
      <c r="J22" s="40"/>
      <c r="K22" s="41"/>
    </row>
    <row r="23" spans="1:17" x14ac:dyDescent="0.3">
      <c r="A23" s="40" t="s">
        <v>28</v>
      </c>
      <c r="B23" s="40"/>
      <c r="C23" s="59"/>
      <c r="D23" s="13"/>
      <c r="E23" s="60"/>
      <c r="F23" s="13"/>
      <c r="G23" s="14"/>
      <c r="H23" s="61"/>
      <c r="I23" s="40"/>
      <c r="J23" s="40"/>
      <c r="K23" s="41"/>
    </row>
    <row r="24" spans="1:17" x14ac:dyDescent="0.3">
      <c r="A24" s="40" t="s">
        <v>29</v>
      </c>
      <c r="B24" s="40"/>
      <c r="C24" s="59"/>
      <c r="D24" s="13"/>
      <c r="E24" s="60"/>
      <c r="F24" s="13"/>
      <c r="G24" s="14"/>
      <c r="H24" s="61"/>
      <c r="I24" s="40"/>
      <c r="J24" s="40"/>
      <c r="K24" s="41"/>
    </row>
    <row r="25" spans="1:17" x14ac:dyDescent="0.3">
      <c r="A25" s="40" t="s">
        <v>30</v>
      </c>
      <c r="B25" s="40"/>
      <c r="C25" s="59"/>
      <c r="D25" s="13"/>
      <c r="E25" s="60"/>
      <c r="F25" s="13"/>
      <c r="G25" s="14"/>
      <c r="H25" s="61"/>
      <c r="I25" s="40"/>
      <c r="J25" s="40"/>
      <c r="K25" s="41"/>
    </row>
    <row r="26" spans="1:17" x14ac:dyDescent="0.3">
      <c r="A26" s="40" t="s">
        <v>31</v>
      </c>
      <c r="B26" s="40"/>
      <c r="C26" s="59"/>
      <c r="D26" s="13"/>
      <c r="E26" s="60"/>
      <c r="F26" s="13"/>
      <c r="G26" s="14"/>
      <c r="H26" s="61"/>
      <c r="I26" s="40"/>
      <c r="J26" s="40"/>
      <c r="K26" s="41"/>
    </row>
    <row r="27" spans="1:17" x14ac:dyDescent="0.3">
      <c r="A27" s="40" t="s">
        <v>32</v>
      </c>
      <c r="B27" s="40"/>
      <c r="C27" s="59"/>
      <c r="D27" s="13"/>
      <c r="E27" s="60"/>
      <c r="F27" s="13"/>
      <c r="G27" s="14"/>
      <c r="H27" s="61"/>
      <c r="I27" s="40"/>
      <c r="J27" s="40"/>
      <c r="K27" s="41"/>
    </row>
    <row r="28" spans="1:17" x14ac:dyDescent="0.3">
      <c r="A28" s="40" t="s">
        <v>33</v>
      </c>
      <c r="B28" s="40"/>
      <c r="C28" s="59"/>
      <c r="D28" s="13"/>
      <c r="E28" s="60"/>
      <c r="F28" s="13"/>
      <c r="G28" s="14"/>
      <c r="H28" s="61"/>
      <c r="I28" s="40"/>
      <c r="J28" s="40"/>
      <c r="K28" s="41"/>
    </row>
    <row r="29" spans="1:17" x14ac:dyDescent="0.3">
      <c r="A29" s="40"/>
      <c r="B29" s="40"/>
      <c r="C29" s="59"/>
      <c r="D29" s="13"/>
      <c r="E29" s="60"/>
      <c r="F29" s="13"/>
      <c r="G29" s="14"/>
      <c r="H29" s="61"/>
      <c r="I29" s="40"/>
      <c r="J29" s="40"/>
      <c r="K29" s="41"/>
    </row>
    <row r="30" spans="1:17" x14ac:dyDescent="0.3">
      <c r="A30" s="123" t="s">
        <v>34</v>
      </c>
      <c r="B30" s="110" t="s">
        <v>4</v>
      </c>
      <c r="C30" s="99"/>
      <c r="D30" s="79" t="s">
        <v>5</v>
      </c>
      <c r="E30" s="107"/>
      <c r="F30" s="110" t="s">
        <v>6</v>
      </c>
      <c r="G30" s="81"/>
      <c r="H30" s="111"/>
      <c r="I30" s="79" t="s">
        <v>7</v>
      </c>
      <c r="J30" s="82"/>
      <c r="K30" s="83"/>
      <c r="L30" s="143" t="s">
        <v>8</v>
      </c>
      <c r="M30" s="144"/>
      <c r="N30" s="145"/>
      <c r="O30" s="143" t="s">
        <v>35</v>
      </c>
      <c r="P30" s="144"/>
      <c r="Q30" s="145"/>
    </row>
    <row r="31" spans="1:17" ht="31.2" x14ac:dyDescent="0.3">
      <c r="A31" s="124" t="s">
        <v>36</v>
      </c>
      <c r="B31" s="112" t="s">
        <v>9</v>
      </c>
      <c r="C31" s="128" t="s">
        <v>19</v>
      </c>
      <c r="D31" s="63" t="s">
        <v>9</v>
      </c>
      <c r="E31" s="108" t="s">
        <v>19</v>
      </c>
      <c r="F31" s="112" t="s">
        <v>9</v>
      </c>
      <c r="G31" s="66" t="s">
        <v>37</v>
      </c>
      <c r="H31" s="113"/>
      <c r="I31" s="63" t="s">
        <v>9</v>
      </c>
      <c r="J31" s="70" t="s">
        <v>38</v>
      </c>
      <c r="K31" s="84"/>
      <c r="L31" s="63" t="s">
        <v>9</v>
      </c>
      <c r="N31" s="84" t="s">
        <v>39</v>
      </c>
      <c r="O31" s="63" t="s">
        <v>9</v>
      </c>
      <c r="P31" s="1"/>
      <c r="Q31" s="84" t="s">
        <v>40</v>
      </c>
    </row>
    <row r="32" spans="1:17" x14ac:dyDescent="0.3">
      <c r="A32" s="125" t="s">
        <v>12</v>
      </c>
      <c r="B32" s="114">
        <v>91</v>
      </c>
      <c r="C32" s="88">
        <f>B32/B34</f>
        <v>0.61073825503355705</v>
      </c>
      <c r="D32" s="13">
        <v>54</v>
      </c>
      <c r="E32" s="60">
        <f>D32/D34</f>
        <v>0.58064516129032262</v>
      </c>
      <c r="F32" s="114">
        <v>71</v>
      </c>
      <c r="G32" s="14">
        <f>F32/F34</f>
        <v>0.65137614678899081</v>
      </c>
      <c r="H32" s="115"/>
      <c r="I32" s="13">
        <v>92</v>
      </c>
      <c r="J32" s="60">
        <f>I32/I34</f>
        <v>0.60927152317880795</v>
      </c>
      <c r="K32" s="86"/>
      <c r="L32" s="134">
        <v>87</v>
      </c>
      <c r="N32" s="150">
        <f>L32/L34</f>
        <v>0.62589928057553956</v>
      </c>
      <c r="O32" s="134">
        <v>99</v>
      </c>
      <c r="P32" s="1"/>
      <c r="Q32" s="150">
        <f>O32/O34</f>
        <v>0.71739130434782605</v>
      </c>
    </row>
    <row r="33" spans="1:17" x14ac:dyDescent="0.3">
      <c r="A33" s="125" t="s">
        <v>13</v>
      </c>
      <c r="B33" s="114">
        <v>58</v>
      </c>
      <c r="C33" s="88">
        <f>B33/B34</f>
        <v>0.38926174496644295</v>
      </c>
      <c r="D33" s="13">
        <v>39</v>
      </c>
      <c r="E33" s="60">
        <f>D33/D34</f>
        <v>0.41935483870967744</v>
      </c>
      <c r="F33" s="114">
        <v>38</v>
      </c>
      <c r="G33" s="14">
        <f>F33/F34</f>
        <v>0.34862385321100919</v>
      </c>
      <c r="H33" s="115"/>
      <c r="I33" s="13">
        <v>59</v>
      </c>
      <c r="J33" s="60">
        <f>I33/I34</f>
        <v>0.39072847682119205</v>
      </c>
      <c r="K33" s="86"/>
      <c r="L33" s="134">
        <v>52</v>
      </c>
      <c r="N33" s="150">
        <f>L33/L34</f>
        <v>0.37410071942446044</v>
      </c>
      <c r="O33" s="134">
        <v>39</v>
      </c>
      <c r="P33" s="1"/>
      <c r="Q33" s="150">
        <f>O33/O34</f>
        <v>0.28260869565217389</v>
      </c>
    </row>
    <row r="34" spans="1:17" x14ac:dyDescent="0.3">
      <c r="A34" s="126" t="s">
        <v>41</v>
      </c>
      <c r="B34" s="116">
        <v>149</v>
      </c>
      <c r="C34" s="129"/>
      <c r="D34" s="73">
        <v>93</v>
      </c>
      <c r="E34" s="75"/>
      <c r="F34" s="116">
        <v>109</v>
      </c>
      <c r="G34" s="74"/>
      <c r="H34" s="117"/>
      <c r="I34" s="73">
        <v>151</v>
      </c>
      <c r="J34" s="75"/>
      <c r="K34" s="87"/>
      <c r="L34" s="138">
        <f>SUM(L32:L33)</f>
        <v>139</v>
      </c>
      <c r="N34" s="135"/>
      <c r="O34" s="138">
        <v>138</v>
      </c>
      <c r="P34" s="1"/>
      <c r="Q34" s="135"/>
    </row>
    <row r="35" spans="1:17" ht="62.4" x14ac:dyDescent="0.3">
      <c r="A35" s="124" t="s">
        <v>42</v>
      </c>
      <c r="B35" s="112"/>
      <c r="C35" s="128"/>
      <c r="D35" s="63"/>
      <c r="E35" s="108"/>
      <c r="F35" s="112" t="s">
        <v>9</v>
      </c>
      <c r="G35" s="66" t="s">
        <v>43</v>
      </c>
      <c r="H35" s="113" t="s">
        <v>44</v>
      </c>
      <c r="I35" s="63" t="s">
        <v>9</v>
      </c>
      <c r="J35" s="66" t="s">
        <v>43</v>
      </c>
      <c r="K35" s="84" t="s">
        <v>38</v>
      </c>
      <c r="L35" s="63" t="s">
        <v>9</v>
      </c>
      <c r="M35" s="66" t="s">
        <v>43</v>
      </c>
      <c r="N35" s="84" t="s">
        <v>39</v>
      </c>
      <c r="O35" s="63" t="s">
        <v>9</v>
      </c>
      <c r="P35" s="66" t="s">
        <v>43</v>
      </c>
      <c r="Q35" s="84" t="s">
        <v>40</v>
      </c>
    </row>
    <row r="36" spans="1:17" x14ac:dyDescent="0.3">
      <c r="A36" s="125" t="s">
        <v>12</v>
      </c>
      <c r="B36" s="114"/>
      <c r="C36" s="88"/>
      <c r="D36" s="13"/>
      <c r="E36" s="60"/>
      <c r="F36" s="114">
        <v>24</v>
      </c>
      <c r="G36" s="14">
        <f>F36/F38</f>
        <v>0.66666666666666663</v>
      </c>
      <c r="H36" s="118">
        <f>F36/F34</f>
        <v>0.22018348623853212</v>
      </c>
      <c r="I36" s="13">
        <v>37</v>
      </c>
      <c r="J36" s="60">
        <f>I36/I38</f>
        <v>0.54411764705882348</v>
      </c>
      <c r="K36" s="88">
        <f>I36/I34</f>
        <v>0.24503311258278146</v>
      </c>
      <c r="L36" s="134">
        <v>32</v>
      </c>
      <c r="M36" s="137">
        <f>L36/L38</f>
        <v>0.5</v>
      </c>
      <c r="N36" s="150">
        <f>L36/L34</f>
        <v>0.23021582733812951</v>
      </c>
      <c r="O36" s="134">
        <v>36</v>
      </c>
      <c r="P36" s="137">
        <f>O36/O38</f>
        <v>0.52941176470588236</v>
      </c>
      <c r="Q36" s="150">
        <f>O36/O34</f>
        <v>0.2608695652173913</v>
      </c>
    </row>
    <row r="37" spans="1:17" x14ac:dyDescent="0.3">
      <c r="A37" s="125" t="s">
        <v>13</v>
      </c>
      <c r="B37" s="114"/>
      <c r="C37" s="88"/>
      <c r="D37" s="13"/>
      <c r="E37" s="60"/>
      <c r="F37" s="114">
        <v>12</v>
      </c>
      <c r="G37" s="14">
        <f>F37/F38</f>
        <v>0.33333333333333331</v>
      </c>
      <c r="H37" s="118">
        <f>F37/F34</f>
        <v>0.11009174311926606</v>
      </c>
      <c r="I37" s="13">
        <v>31</v>
      </c>
      <c r="J37" s="60">
        <f>I37/I38</f>
        <v>0.45588235294117646</v>
      </c>
      <c r="K37" s="88">
        <f>I37/I34</f>
        <v>0.20529801324503311</v>
      </c>
      <c r="L37" s="134">
        <v>32</v>
      </c>
      <c r="M37" s="137">
        <f>L37/L38</f>
        <v>0.5</v>
      </c>
      <c r="N37" s="150">
        <f>L37/L34</f>
        <v>0.23021582733812951</v>
      </c>
      <c r="O37" s="134">
        <v>32</v>
      </c>
      <c r="P37" s="137">
        <f>O37/O38</f>
        <v>0.47058823529411764</v>
      </c>
      <c r="Q37" s="150">
        <f>O37/O34</f>
        <v>0.2318840579710145</v>
      </c>
    </row>
    <row r="38" spans="1:17" x14ac:dyDescent="0.3">
      <c r="A38" s="127" t="s">
        <v>45</v>
      </c>
      <c r="B38" s="116">
        <v>149</v>
      </c>
      <c r="C38" s="89"/>
      <c r="D38" s="73">
        <v>29</v>
      </c>
      <c r="E38" s="71"/>
      <c r="F38" s="116">
        <v>36</v>
      </c>
      <c r="G38" s="62"/>
      <c r="H38" s="120">
        <f>F38/F34</f>
        <v>0.33027522935779818</v>
      </c>
      <c r="I38" s="73">
        <f>SUM(I36:I37)</f>
        <v>68</v>
      </c>
      <c r="J38" s="71"/>
      <c r="K38" s="89">
        <f>I38/I34</f>
        <v>0.45033112582781459</v>
      </c>
      <c r="L38" s="151">
        <v>64</v>
      </c>
      <c r="M38" s="152"/>
      <c r="N38" s="153">
        <f>L38/L34</f>
        <v>0.46043165467625902</v>
      </c>
      <c r="O38" s="151">
        <v>68</v>
      </c>
      <c r="P38" s="152"/>
      <c r="Q38" s="153">
        <f>O38/O34</f>
        <v>0.49275362318840582</v>
      </c>
    </row>
    <row r="39" spans="1:17" ht="46.8" x14ac:dyDescent="0.3">
      <c r="A39" s="124" t="s">
        <v>46</v>
      </c>
      <c r="B39" s="112" t="s">
        <v>47</v>
      </c>
      <c r="C39" s="128"/>
      <c r="D39" s="63"/>
      <c r="E39" s="108"/>
      <c r="F39" s="112" t="s">
        <v>9</v>
      </c>
      <c r="G39" s="66" t="s">
        <v>48</v>
      </c>
      <c r="H39" s="113" t="s">
        <v>44</v>
      </c>
      <c r="I39" s="63" t="s">
        <v>9</v>
      </c>
      <c r="J39" s="66" t="s">
        <v>48</v>
      </c>
      <c r="K39" s="90" t="s">
        <v>38</v>
      </c>
      <c r="L39" s="63" t="s">
        <v>9</v>
      </c>
      <c r="M39" s="66" t="s">
        <v>48</v>
      </c>
      <c r="N39" s="90" t="s">
        <v>39</v>
      </c>
      <c r="O39" s="63" t="s">
        <v>9</v>
      </c>
      <c r="P39" s="66" t="s">
        <v>48</v>
      </c>
      <c r="Q39" s="90" t="s">
        <v>40</v>
      </c>
    </row>
    <row r="40" spans="1:17" x14ac:dyDescent="0.3">
      <c r="A40" s="125" t="s">
        <v>12</v>
      </c>
      <c r="B40" s="114"/>
      <c r="C40" s="88"/>
      <c r="D40" s="13"/>
      <c r="E40" s="60"/>
      <c r="F40" s="114">
        <v>52</v>
      </c>
      <c r="G40" s="14">
        <f>F40/F42</f>
        <v>0.5977011494252874</v>
      </c>
      <c r="H40" s="118">
        <f>F40/F34</f>
        <v>0.47706422018348627</v>
      </c>
      <c r="I40" s="13">
        <v>93</v>
      </c>
      <c r="J40" s="60">
        <f>I40/I42</f>
        <v>0.72093023255813948</v>
      </c>
      <c r="K40" s="88">
        <f>I40/I34</f>
        <v>0.61589403973509937</v>
      </c>
      <c r="L40" s="134">
        <v>95</v>
      </c>
      <c r="M40" s="137">
        <f>L40/L42</f>
        <v>0.79831932773109249</v>
      </c>
      <c r="N40" s="150">
        <f>L40/L34</f>
        <v>0.68345323741007191</v>
      </c>
      <c r="O40" s="134">
        <v>105</v>
      </c>
      <c r="P40" s="137">
        <f>O40/O42</f>
        <v>0.88983050847457623</v>
      </c>
      <c r="Q40" s="150">
        <f>O40/O34</f>
        <v>0.76086956521739135</v>
      </c>
    </row>
    <row r="41" spans="1:17" x14ac:dyDescent="0.3">
      <c r="A41" s="125" t="s">
        <v>13</v>
      </c>
      <c r="B41" s="114"/>
      <c r="C41" s="88"/>
      <c r="D41" s="13"/>
      <c r="E41" s="60"/>
      <c r="F41" s="114">
        <v>35</v>
      </c>
      <c r="G41" s="14">
        <f>F41/F42</f>
        <v>0.40229885057471265</v>
      </c>
      <c r="H41" s="118">
        <f>F41/F34</f>
        <v>0.32110091743119268</v>
      </c>
      <c r="I41" s="13">
        <v>36</v>
      </c>
      <c r="J41" s="60">
        <f>I41/I42</f>
        <v>0.27906976744186046</v>
      </c>
      <c r="K41" s="88">
        <f>I41/I34</f>
        <v>0.23841059602649006</v>
      </c>
      <c r="L41" s="134">
        <v>24</v>
      </c>
      <c r="M41" s="137">
        <f>L41/L42</f>
        <v>0.20168067226890757</v>
      </c>
      <c r="N41" s="150">
        <f>L41/L34</f>
        <v>0.17266187050359713</v>
      </c>
      <c r="O41" s="134">
        <v>13</v>
      </c>
      <c r="P41" s="137">
        <f>O41/O42</f>
        <v>0.11016949152542373</v>
      </c>
      <c r="Q41" s="150">
        <f>O41/O34</f>
        <v>9.420289855072464E-2</v>
      </c>
    </row>
    <row r="42" spans="1:17" x14ac:dyDescent="0.3">
      <c r="A42" s="127" t="s">
        <v>49</v>
      </c>
      <c r="B42" s="119"/>
      <c r="C42" s="89"/>
      <c r="D42" s="73">
        <v>81</v>
      </c>
      <c r="E42" s="71"/>
      <c r="F42" s="116">
        <v>87</v>
      </c>
      <c r="G42" s="62"/>
      <c r="H42" s="120">
        <f>F42/F34</f>
        <v>0.79816513761467889</v>
      </c>
      <c r="I42" s="73">
        <f>SUM(I40:I41)</f>
        <v>129</v>
      </c>
      <c r="J42" s="71"/>
      <c r="K42" s="89">
        <f>I42/I34</f>
        <v>0.85430463576158944</v>
      </c>
      <c r="L42" s="138">
        <v>119</v>
      </c>
      <c r="M42" s="137"/>
      <c r="N42" s="150">
        <f>L42/L34</f>
        <v>0.85611510791366907</v>
      </c>
      <c r="O42" s="138">
        <v>118</v>
      </c>
      <c r="P42" s="137"/>
      <c r="Q42" s="150">
        <f>O42/O34</f>
        <v>0.85507246376811596</v>
      </c>
    </row>
    <row r="43" spans="1:17" ht="46.8" x14ac:dyDescent="0.3">
      <c r="A43" s="91" t="s">
        <v>50</v>
      </c>
      <c r="B43" s="114"/>
      <c r="C43" s="88"/>
      <c r="D43" s="13"/>
      <c r="E43" s="60"/>
      <c r="F43" s="114" t="s">
        <v>9</v>
      </c>
      <c r="G43" s="14" t="s">
        <v>51</v>
      </c>
      <c r="H43" s="113" t="s">
        <v>44</v>
      </c>
      <c r="I43" s="109" t="s">
        <v>9</v>
      </c>
      <c r="J43" s="14" t="s">
        <v>51</v>
      </c>
      <c r="K43" s="90" t="s">
        <v>38</v>
      </c>
      <c r="L43" s="154" t="s">
        <v>9</v>
      </c>
      <c r="M43" s="66" t="s">
        <v>51</v>
      </c>
      <c r="N43" s="90" t="s">
        <v>39</v>
      </c>
      <c r="O43" s="154" t="s">
        <v>9</v>
      </c>
      <c r="P43" s="66" t="s">
        <v>51</v>
      </c>
      <c r="Q43" s="90" t="s">
        <v>40</v>
      </c>
    </row>
    <row r="44" spans="1:17" ht="31.2" x14ac:dyDescent="0.3">
      <c r="A44" s="125" t="s">
        <v>52</v>
      </c>
      <c r="B44" s="114" t="s">
        <v>47</v>
      </c>
      <c r="C44" s="88"/>
      <c r="D44" s="13">
        <v>17</v>
      </c>
      <c r="E44" s="60"/>
      <c r="F44" s="114">
        <v>14</v>
      </c>
      <c r="G44" s="14">
        <f>F44/F44</f>
        <v>1</v>
      </c>
      <c r="H44" s="118">
        <f>F44/F34</f>
        <v>0.12844036697247707</v>
      </c>
      <c r="I44" s="13">
        <v>46</v>
      </c>
      <c r="J44" s="60"/>
      <c r="K44" s="88">
        <f>I44/I34</f>
        <v>0.30463576158940397</v>
      </c>
      <c r="L44" s="134">
        <v>44</v>
      </c>
      <c r="M44" s="137"/>
      <c r="N44" s="150">
        <f>L44/L34</f>
        <v>0.31654676258992803</v>
      </c>
      <c r="O44" s="134">
        <v>47</v>
      </c>
      <c r="P44" s="137"/>
      <c r="Q44" s="150">
        <f>O44/O34</f>
        <v>0.34057971014492755</v>
      </c>
    </row>
    <row r="45" spans="1:17" ht="31.2" x14ac:dyDescent="0.3">
      <c r="A45" s="125" t="s">
        <v>53</v>
      </c>
      <c r="B45" s="114"/>
      <c r="C45" s="88"/>
      <c r="D45" s="13"/>
      <c r="E45" s="60"/>
      <c r="F45" s="114">
        <v>6</v>
      </c>
      <c r="G45" s="14">
        <f>F45/F44</f>
        <v>0.42857142857142855</v>
      </c>
      <c r="H45" s="118">
        <f>F45/F34</f>
        <v>5.5045871559633031E-2</v>
      </c>
      <c r="I45" s="13">
        <v>23</v>
      </c>
      <c r="J45" s="60">
        <f>I45/I44</f>
        <v>0.5</v>
      </c>
      <c r="K45" s="88">
        <f>I45/I34</f>
        <v>0.15231788079470199</v>
      </c>
      <c r="L45" s="134">
        <v>23</v>
      </c>
      <c r="M45" s="137">
        <f>L45/L44</f>
        <v>0.52272727272727271</v>
      </c>
      <c r="N45" s="150">
        <f>L45/L34</f>
        <v>0.16546762589928057</v>
      </c>
      <c r="O45" s="134">
        <v>25</v>
      </c>
      <c r="P45" s="137">
        <f>O45/O44</f>
        <v>0.53191489361702127</v>
      </c>
      <c r="Q45" s="150">
        <f>O45/O34</f>
        <v>0.18115942028985507</v>
      </c>
    </row>
    <row r="46" spans="1:17" ht="31.2" x14ac:dyDescent="0.3">
      <c r="A46" s="92" t="s">
        <v>54</v>
      </c>
      <c r="B46" s="114"/>
      <c r="C46" s="88"/>
      <c r="D46" s="13"/>
      <c r="E46" s="60"/>
      <c r="F46" s="114">
        <v>8</v>
      </c>
      <c r="G46" s="14">
        <f>F46/F44</f>
        <v>0.5714285714285714</v>
      </c>
      <c r="H46" s="118">
        <f>F46/F34</f>
        <v>7.3394495412844041E-2</v>
      </c>
      <c r="I46" s="13">
        <v>15</v>
      </c>
      <c r="J46" s="60">
        <f>I46/I44</f>
        <v>0.32608695652173914</v>
      </c>
      <c r="K46" s="88">
        <f>I46/I34</f>
        <v>9.9337748344370855E-2</v>
      </c>
      <c r="L46" s="134">
        <v>17</v>
      </c>
      <c r="M46" s="137">
        <f>L46/L44</f>
        <v>0.38636363636363635</v>
      </c>
      <c r="N46" s="150">
        <f>L46/L34</f>
        <v>0.1223021582733813</v>
      </c>
      <c r="O46" s="134">
        <v>16</v>
      </c>
      <c r="P46" s="137">
        <f>O46/O44</f>
        <v>0.34042553191489361</v>
      </c>
      <c r="Q46" s="150">
        <f>O46/O34</f>
        <v>0.11594202898550725</v>
      </c>
    </row>
    <row r="47" spans="1:17" ht="62.4" x14ac:dyDescent="0.3">
      <c r="A47" s="92" t="s">
        <v>55</v>
      </c>
      <c r="B47" s="114"/>
      <c r="C47" s="88"/>
      <c r="D47" s="13"/>
      <c r="E47" s="60"/>
      <c r="F47" s="114">
        <v>7</v>
      </c>
      <c r="G47" s="14">
        <f>F47/F44</f>
        <v>0.5</v>
      </c>
      <c r="H47" s="118">
        <f>F47/F34</f>
        <v>6.4220183486238536E-2</v>
      </c>
      <c r="I47" s="13">
        <v>6</v>
      </c>
      <c r="J47" s="60">
        <f>I47/I44</f>
        <v>0.13043478260869565</v>
      </c>
      <c r="K47" s="88">
        <f>I47/I34</f>
        <v>3.9735099337748346E-2</v>
      </c>
      <c r="L47" s="134">
        <v>3</v>
      </c>
      <c r="M47" s="137">
        <f>L47/L44</f>
        <v>6.8181818181818177E-2</v>
      </c>
      <c r="N47" s="150">
        <f>L47/L34</f>
        <v>2.1582733812949641E-2</v>
      </c>
      <c r="O47" s="134">
        <v>4</v>
      </c>
      <c r="P47" s="137">
        <f>O47/O44</f>
        <v>8.5106382978723402E-2</v>
      </c>
      <c r="Q47" s="150">
        <f>O47/O34</f>
        <v>2.8985507246376812E-2</v>
      </c>
    </row>
    <row r="48" spans="1:17" ht="62.4" x14ac:dyDescent="0.3">
      <c r="A48" s="92" t="s">
        <v>56</v>
      </c>
      <c r="B48" s="114"/>
      <c r="C48" s="88"/>
      <c r="D48" s="13"/>
      <c r="E48" s="60"/>
      <c r="F48" s="114">
        <v>4</v>
      </c>
      <c r="G48" s="14">
        <f>F48/F44</f>
        <v>0.2857142857142857</v>
      </c>
      <c r="H48" s="118">
        <f>F48/F34</f>
        <v>3.669724770642202E-2</v>
      </c>
      <c r="I48" s="13">
        <v>9</v>
      </c>
      <c r="J48" s="60">
        <f>I48/I44</f>
        <v>0.19565217391304349</v>
      </c>
      <c r="K48" s="88">
        <f>I48/I34</f>
        <v>5.9602649006622516E-2</v>
      </c>
      <c r="L48" s="134">
        <v>14</v>
      </c>
      <c r="M48" s="137">
        <f>L48/L44</f>
        <v>0.31818181818181818</v>
      </c>
      <c r="N48" s="150">
        <f>L48/L34</f>
        <v>0.10071942446043165</v>
      </c>
      <c r="O48" s="134">
        <v>12</v>
      </c>
      <c r="P48" s="137">
        <f>O48/O44</f>
        <v>0.25531914893617019</v>
      </c>
      <c r="Q48" s="150">
        <f>O48/O34</f>
        <v>8.6956521739130432E-2</v>
      </c>
    </row>
    <row r="49" spans="1:17" ht="31.2" x14ac:dyDescent="0.3">
      <c r="A49" s="93" t="s">
        <v>57</v>
      </c>
      <c r="B49" s="121"/>
      <c r="C49" s="95"/>
      <c r="D49" s="22"/>
      <c r="E49" s="94"/>
      <c r="F49" s="121">
        <v>3</v>
      </c>
      <c r="G49" s="25">
        <f>F49/F44</f>
        <v>0.21428571428571427</v>
      </c>
      <c r="H49" s="122">
        <f>F49/F34</f>
        <v>2.7522935779816515E-2</v>
      </c>
      <c r="I49" s="22">
        <v>7</v>
      </c>
      <c r="J49" s="94">
        <f>I49/I44</f>
        <v>0.15217391304347827</v>
      </c>
      <c r="K49" s="95">
        <f>I49/I34</f>
        <v>4.6357615894039736E-2</v>
      </c>
      <c r="L49" s="139">
        <v>4</v>
      </c>
      <c r="M49" s="155">
        <f>L49/L44</f>
        <v>9.0909090909090912E-2</v>
      </c>
      <c r="N49" s="156">
        <f>L49/L34</f>
        <v>2.8776978417266189E-2</v>
      </c>
      <c r="O49" s="139">
        <v>6</v>
      </c>
      <c r="P49" s="155">
        <f>O49/O44</f>
        <v>0.1276595744680851</v>
      </c>
      <c r="Q49" s="156">
        <f>O49/O34</f>
        <v>4.3478260869565216E-2</v>
      </c>
    </row>
    <row r="50" spans="1:17" x14ac:dyDescent="0.3">
      <c r="A50" s="76" t="s">
        <v>23</v>
      </c>
      <c r="B50" s="40"/>
      <c r="C50" s="59"/>
      <c r="D50" s="13"/>
      <c r="E50" s="60"/>
      <c r="F50" s="13"/>
      <c r="G50" s="14"/>
      <c r="H50" s="14"/>
      <c r="I50" s="40"/>
      <c r="J50" s="40"/>
      <c r="K50" s="40"/>
    </row>
    <row r="51" spans="1:17" x14ac:dyDescent="0.3">
      <c r="A51" s="67" t="s">
        <v>58</v>
      </c>
      <c r="B51" s="40"/>
      <c r="C51" s="59"/>
      <c r="D51" s="13"/>
      <c r="E51" s="60"/>
      <c r="F51" s="13"/>
      <c r="G51" s="14"/>
      <c r="H51" s="14"/>
      <c r="I51" s="40"/>
      <c r="J51" s="40"/>
      <c r="K51" s="40"/>
    </row>
    <row r="52" spans="1:17" x14ac:dyDescent="0.3">
      <c r="A52" s="40" t="s">
        <v>59</v>
      </c>
      <c r="B52" s="40"/>
      <c r="C52" s="59"/>
      <c r="D52" s="13"/>
      <c r="E52" s="60"/>
      <c r="F52" s="13"/>
      <c r="G52" s="14"/>
      <c r="H52" s="14"/>
      <c r="I52" s="40"/>
      <c r="J52" s="40"/>
      <c r="K52" s="40"/>
    </row>
    <row r="53" spans="1:17" x14ac:dyDescent="0.3">
      <c r="A53" s="40" t="s">
        <v>60</v>
      </c>
      <c r="B53" s="40"/>
      <c r="C53" s="59"/>
      <c r="D53" s="13"/>
      <c r="E53" s="60"/>
      <c r="F53" s="13"/>
      <c r="G53" s="14"/>
      <c r="H53" s="14"/>
      <c r="I53" s="40"/>
      <c r="J53" s="40"/>
      <c r="K53" s="40"/>
    </row>
    <row r="54" spans="1:17" x14ac:dyDescent="0.3">
      <c r="A54" s="40" t="s">
        <v>61</v>
      </c>
      <c r="B54" s="40"/>
      <c r="C54" s="59"/>
      <c r="D54" s="13"/>
      <c r="E54" s="60"/>
      <c r="F54" s="13"/>
      <c r="G54" s="14"/>
      <c r="H54" s="14"/>
      <c r="I54" s="40"/>
      <c r="J54" s="40"/>
      <c r="K54" s="40"/>
    </row>
    <row r="55" spans="1:17" x14ac:dyDescent="0.3">
      <c r="A55" s="40" t="s">
        <v>62</v>
      </c>
      <c r="B55" s="40"/>
      <c r="C55" s="59"/>
      <c r="D55" s="13"/>
      <c r="E55" s="60"/>
      <c r="F55" s="13"/>
      <c r="G55" s="14"/>
      <c r="H55" s="14"/>
      <c r="I55" s="40"/>
      <c r="J55" s="40"/>
      <c r="K55" s="40"/>
    </row>
    <row r="56" spans="1:17" x14ac:dyDescent="0.3">
      <c r="A56" s="40" t="s">
        <v>63</v>
      </c>
      <c r="B56" s="40"/>
      <c r="C56" s="59"/>
      <c r="D56" s="13"/>
      <c r="E56" s="60"/>
      <c r="F56" s="13"/>
      <c r="G56" s="14"/>
      <c r="H56" s="14"/>
      <c r="I56" s="40"/>
      <c r="J56" s="40"/>
      <c r="K56" s="40"/>
    </row>
    <row r="57" spans="1:17" x14ac:dyDescent="0.3">
      <c r="A57" s="40" t="s">
        <v>64</v>
      </c>
      <c r="B57" s="40"/>
      <c r="C57" s="59"/>
      <c r="D57" s="13"/>
      <c r="E57" s="60"/>
      <c r="F57" s="13"/>
      <c r="G57" s="14"/>
      <c r="H57" s="14"/>
      <c r="I57" s="40"/>
      <c r="J57" s="40"/>
      <c r="K57" s="40"/>
    </row>
    <row r="58" spans="1:17" ht="16.2" thickBot="1" x14ac:dyDescent="0.35">
      <c r="A58" s="48"/>
      <c r="B58" s="40"/>
      <c r="C58" s="59"/>
      <c r="D58" s="13"/>
      <c r="E58" s="60"/>
      <c r="F58" s="13"/>
      <c r="G58" s="14"/>
      <c r="H58" s="14"/>
      <c r="I58" s="40"/>
      <c r="J58" s="40"/>
      <c r="K58" s="40"/>
    </row>
    <row r="59" spans="1:17" x14ac:dyDescent="0.3">
      <c r="A59" s="96" t="s">
        <v>65</v>
      </c>
      <c r="B59" s="77" t="s">
        <v>4</v>
      </c>
      <c r="C59" s="78"/>
      <c r="D59" s="79" t="s">
        <v>5</v>
      </c>
      <c r="E59" s="80"/>
      <c r="F59" s="77" t="s">
        <v>6</v>
      </c>
      <c r="G59" s="81"/>
      <c r="H59" s="97"/>
      <c r="I59" s="51" t="s">
        <v>7</v>
      </c>
      <c r="J59" s="98"/>
      <c r="K59" s="99"/>
      <c r="L59" s="143" t="s">
        <v>8</v>
      </c>
      <c r="M59" s="144"/>
      <c r="N59" s="145"/>
      <c r="O59" s="143" t="s">
        <v>35</v>
      </c>
      <c r="P59" s="144"/>
      <c r="Q59" s="145"/>
    </row>
    <row r="60" spans="1:17" ht="31.2" x14ac:dyDescent="0.3">
      <c r="A60" s="100"/>
      <c r="B60" s="65" t="s">
        <v>9</v>
      </c>
      <c r="C60" s="64" t="s">
        <v>66</v>
      </c>
      <c r="D60" s="63" t="s">
        <v>9</v>
      </c>
      <c r="E60" s="64" t="s">
        <v>19</v>
      </c>
      <c r="F60" s="65" t="s">
        <v>9</v>
      </c>
      <c r="G60" s="66" t="s">
        <v>67</v>
      </c>
      <c r="H60" s="72"/>
      <c r="I60" s="65" t="s">
        <v>9</v>
      </c>
      <c r="J60" s="66" t="s">
        <v>67</v>
      </c>
      <c r="K60" s="106" t="s">
        <v>68</v>
      </c>
      <c r="L60" s="65" t="s">
        <v>9</v>
      </c>
      <c r="M60" s="66" t="s">
        <v>67</v>
      </c>
      <c r="N60" s="130" t="s">
        <v>68</v>
      </c>
      <c r="O60" s="134" t="s">
        <v>9</v>
      </c>
      <c r="P60" s="2" t="s">
        <v>67</v>
      </c>
      <c r="Q60" s="157" t="s">
        <v>68</v>
      </c>
    </row>
    <row r="61" spans="1:17" ht="118.05" customHeight="1" x14ac:dyDescent="0.3">
      <c r="A61" s="85" t="s">
        <v>69</v>
      </c>
      <c r="B61" s="10">
        <v>20</v>
      </c>
      <c r="C61" s="11">
        <f>B61/B64</f>
        <v>1</v>
      </c>
      <c r="D61" s="68">
        <v>20</v>
      </c>
      <c r="E61" s="11">
        <f>D61/D64</f>
        <v>1</v>
      </c>
      <c r="F61" s="10">
        <v>13</v>
      </c>
      <c r="G61" s="14">
        <f>F61/F64</f>
        <v>0.65</v>
      </c>
      <c r="H61" s="69"/>
      <c r="I61" s="10">
        <v>16</v>
      </c>
      <c r="J61" s="13"/>
      <c r="K61" s="105" t="s">
        <v>70</v>
      </c>
      <c r="L61" s="92">
        <v>19</v>
      </c>
      <c r="N61" s="146" t="s">
        <v>71</v>
      </c>
      <c r="O61" s="158">
        <v>19</v>
      </c>
      <c r="P61" s="40"/>
      <c r="Q61" s="146" t="s">
        <v>71</v>
      </c>
    </row>
    <row r="62" spans="1:17" ht="46.8" x14ac:dyDescent="0.3">
      <c r="A62" s="85" t="s">
        <v>72</v>
      </c>
      <c r="B62" s="10" t="s">
        <v>47</v>
      </c>
      <c r="C62" s="11"/>
      <c r="D62" s="13" t="s">
        <v>47</v>
      </c>
      <c r="E62" s="11"/>
      <c r="F62" s="10">
        <v>6</v>
      </c>
      <c r="G62" s="14">
        <f>F62/F64</f>
        <v>0.3</v>
      </c>
      <c r="H62" s="69"/>
      <c r="I62" s="10">
        <v>2</v>
      </c>
      <c r="J62" s="13"/>
      <c r="K62" s="86"/>
      <c r="L62" s="92">
        <v>2</v>
      </c>
      <c r="M62" s="47"/>
      <c r="N62" s="146"/>
      <c r="O62" s="158">
        <v>2</v>
      </c>
      <c r="P62" s="40"/>
      <c r="Q62" s="146" t="s">
        <v>79</v>
      </c>
    </row>
    <row r="63" spans="1:17" x14ac:dyDescent="0.3">
      <c r="A63" s="85" t="s">
        <v>73</v>
      </c>
      <c r="B63" s="10"/>
      <c r="C63" s="11"/>
      <c r="D63" s="68">
        <v>0</v>
      </c>
      <c r="E63" s="11">
        <v>0</v>
      </c>
      <c r="F63" s="10">
        <v>1</v>
      </c>
      <c r="G63" s="14">
        <f>F63/F64</f>
        <v>0.05</v>
      </c>
      <c r="H63" s="69"/>
      <c r="I63" s="10">
        <v>2</v>
      </c>
      <c r="J63" s="13"/>
      <c r="K63" s="86"/>
      <c r="L63" s="92">
        <v>0</v>
      </c>
      <c r="M63" s="47"/>
      <c r="N63" s="146"/>
      <c r="O63" s="158">
        <v>0</v>
      </c>
      <c r="P63" s="40"/>
      <c r="Q63" s="159"/>
    </row>
    <row r="64" spans="1:17" ht="31.8" thickBot="1" x14ac:dyDescent="0.35">
      <c r="A64" s="101" t="s">
        <v>74</v>
      </c>
      <c r="B64" s="36">
        <v>20</v>
      </c>
      <c r="C64" s="35"/>
      <c r="D64" s="102">
        <v>20</v>
      </c>
      <c r="E64" s="35"/>
      <c r="F64" s="36">
        <f>SUM(F61:F63)</f>
        <v>20</v>
      </c>
      <c r="G64" s="37">
        <f>F64/F64</f>
        <v>1</v>
      </c>
      <c r="H64" s="103"/>
      <c r="I64" s="36">
        <v>20</v>
      </c>
      <c r="J64" s="34"/>
      <c r="K64" s="104"/>
      <c r="L64" s="147">
        <v>21</v>
      </c>
      <c r="M64" s="148"/>
      <c r="N64" s="149"/>
      <c r="O64" s="160">
        <v>21</v>
      </c>
      <c r="P64" s="161"/>
      <c r="Q64" s="162"/>
    </row>
    <row r="65" spans="1:11" x14ac:dyDescent="0.3">
      <c r="A65" s="48" t="s">
        <v>23</v>
      </c>
      <c r="B65" s="40"/>
      <c r="C65" s="40"/>
      <c r="D65" s="40"/>
      <c r="E65" s="40"/>
      <c r="F65" s="40"/>
      <c r="G65" s="46"/>
      <c r="H65" s="47"/>
      <c r="I65" s="40"/>
      <c r="J65" s="40"/>
      <c r="K65" s="41"/>
    </row>
    <row r="66" spans="1:11" x14ac:dyDescent="0.3">
      <c r="A66" s="48" t="s">
        <v>75</v>
      </c>
      <c r="B66" s="40"/>
      <c r="C66" s="40"/>
      <c r="D66" s="40"/>
      <c r="E66" s="40"/>
      <c r="F66" s="40"/>
      <c r="G66" s="46"/>
      <c r="H66" s="47"/>
      <c r="I66" s="40"/>
      <c r="J66" s="40"/>
      <c r="K66" s="41"/>
    </row>
    <row r="67" spans="1:11" x14ac:dyDescent="0.3">
      <c r="A67" s="48" t="s">
        <v>76</v>
      </c>
      <c r="B67" s="40"/>
      <c r="C67" s="40"/>
      <c r="D67" s="40"/>
      <c r="E67" s="40"/>
      <c r="F67" s="40"/>
      <c r="G67" s="46"/>
      <c r="H67" s="47"/>
      <c r="I67" s="40"/>
      <c r="J67" s="40"/>
      <c r="K67" s="41"/>
    </row>
    <row r="68" spans="1:11" x14ac:dyDescent="0.3">
      <c r="A68" s="48" t="s">
        <v>77</v>
      </c>
      <c r="B68" s="40"/>
      <c r="C68" s="40"/>
      <c r="D68" s="40"/>
      <c r="E68" s="40"/>
      <c r="F68" s="40"/>
      <c r="G68" s="46"/>
      <c r="H68" s="47"/>
      <c r="I68" s="40"/>
      <c r="J68" s="40"/>
      <c r="K68" s="41"/>
    </row>
    <row r="69" spans="1:11" x14ac:dyDescent="0.3">
      <c r="A69" s="48" t="s">
        <v>78</v>
      </c>
      <c r="B69" s="40"/>
      <c r="C69" s="40"/>
      <c r="D69" s="40"/>
      <c r="E69" s="40"/>
      <c r="F69" s="40"/>
      <c r="G69" s="46"/>
      <c r="H69" s="47"/>
      <c r="I69" s="40"/>
      <c r="J69" s="40"/>
      <c r="K69" s="41"/>
    </row>
    <row r="70" spans="1:11" x14ac:dyDescent="0.3">
      <c r="A70" s="48"/>
      <c r="B70" s="40"/>
      <c r="C70" s="40"/>
      <c r="D70" s="40"/>
      <c r="E70" s="40"/>
      <c r="F70" s="40"/>
      <c r="G70" s="46"/>
      <c r="H70" s="47"/>
      <c r="I70" s="40"/>
      <c r="J70" s="40"/>
      <c r="K70" s="41"/>
    </row>
    <row r="71" spans="1:11" x14ac:dyDescent="0.3">
      <c r="A71" s="48"/>
      <c r="B71" s="40"/>
      <c r="C71" s="40"/>
      <c r="D71" s="40"/>
      <c r="E71" s="40"/>
      <c r="F71" s="40"/>
      <c r="G71" s="46"/>
      <c r="H71" s="47"/>
      <c r="I71" s="40"/>
      <c r="J71" s="40"/>
      <c r="K71" s="41"/>
    </row>
    <row r="72" spans="1:11" x14ac:dyDescent="0.3">
      <c r="A72" s="48"/>
      <c r="B72" s="40"/>
      <c r="C72" s="40"/>
      <c r="D72" s="40"/>
      <c r="E72" s="40"/>
      <c r="F72" s="40"/>
      <c r="G72" s="46"/>
      <c r="H72" s="47"/>
      <c r="I72" s="40"/>
      <c r="J72" s="40"/>
      <c r="K72" s="41"/>
    </row>
  </sheetData>
  <pageMargins left="0.7" right="0.7" top="0.75" bottom="0.75" header="0.3" footer="0.3"/>
  <pageSetup scale="44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2B5A99C7764A954F99BC5B462DB4" ma:contentTypeVersion="17" ma:contentTypeDescription="Create a new document." ma:contentTypeScope="" ma:versionID="8da063f6610ddfcddb8a0b865e6461ac">
  <xsd:schema xmlns:xsd="http://www.w3.org/2001/XMLSchema" xmlns:xs="http://www.w3.org/2001/XMLSchema" xmlns:p="http://schemas.microsoft.com/office/2006/metadata/properties" xmlns:ns2="5e68834b-06d1-4875-8148-3c25d087b31a" xmlns:ns3="4e1d08b5-d781-4b6f-baba-8db2e2a899b1" targetNamespace="http://schemas.microsoft.com/office/2006/metadata/properties" ma:root="true" ma:fieldsID="f4dd926bf4c1aee12e369d25e073c8d7" ns2:_="" ns3:_="">
    <xsd:import namespace="5e68834b-06d1-4875-8148-3c25d087b31a"/>
    <xsd:import namespace="4e1d08b5-d781-4b6f-baba-8db2e2a89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8834b-06d1-4875-8148-3c25d087b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2b08e0-afd2-4516-a7d3-7205bbf190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d08b5-d781-4b6f-baba-8db2e2a89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63daf0-880e-4bc0-8188-7f41a57f643d}" ma:internalName="TaxCatchAll" ma:showField="CatchAllData" ma:web="4e1d08b5-d781-4b6f-baba-8db2e2a89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B931C-D534-4E86-B0DE-44507D8968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DA47B-37BC-4779-A33B-ACEB908D4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8834b-06d1-4875-8148-3c25d087b31a"/>
    <ds:schemaRef ds:uri="4e1d08b5-d781-4b6f-baba-8db2e2a89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Sophia Feuerhake</cp:lastModifiedBy>
  <cp:revision/>
  <dcterms:created xsi:type="dcterms:W3CDTF">2021-12-07T16:49:03Z</dcterms:created>
  <dcterms:modified xsi:type="dcterms:W3CDTF">2024-12-02T16:59:53Z</dcterms:modified>
  <cp:category/>
  <cp:contentStatus/>
</cp:coreProperties>
</file>